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salvari contab\My documents\an 2023\CONT EXECUTIE 2023\CNAS\"/>
    </mc:Choice>
  </mc:AlternateContent>
  <xr:revisionPtr revIDLastSave="0" documentId="13_ncr:1_{B6DFDC1E-2941-4002-990E-33DFB2308031}"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4" i="2" l="1"/>
  <c r="H224" i="2"/>
  <c r="G203" i="2"/>
  <c r="D289" i="2" l="1"/>
  <c r="D288" i="2" s="1"/>
  <c r="D287" i="2" s="1"/>
  <c r="D286" i="2" s="1"/>
  <c r="E289" i="2"/>
  <c r="E288" i="2" s="1"/>
  <c r="E287" i="2" s="1"/>
  <c r="E286" i="2" s="1"/>
  <c r="F289" i="2"/>
  <c r="F288" i="2" s="1"/>
  <c r="F287" i="2" s="1"/>
  <c r="F286" i="2" s="1"/>
  <c r="G289" i="2"/>
  <c r="H289" i="2"/>
  <c r="H288" i="2" s="1"/>
  <c r="H287" i="2" s="1"/>
  <c r="H286" i="2" s="1"/>
  <c r="D277" i="2"/>
  <c r="E277" i="2"/>
  <c r="F277" i="2"/>
  <c r="G277" i="2"/>
  <c r="H277" i="2"/>
  <c r="D273" i="2"/>
  <c r="E273" i="2"/>
  <c r="E272" i="2" s="1"/>
  <c r="E15" i="2" s="1"/>
  <c r="F273" i="2"/>
  <c r="G273" i="2"/>
  <c r="H273" i="2"/>
  <c r="D266" i="2"/>
  <c r="D265" i="2" s="1"/>
  <c r="D267" i="2"/>
  <c r="E267" i="2"/>
  <c r="E266" i="2" s="1"/>
  <c r="E265" i="2" s="1"/>
  <c r="F267" i="2"/>
  <c r="F266" i="2" s="1"/>
  <c r="F265" i="2" s="1"/>
  <c r="G267" i="2"/>
  <c r="H267" i="2"/>
  <c r="H266" i="2" s="1"/>
  <c r="H265" i="2" s="1"/>
  <c r="D268" i="2"/>
  <c r="E268" i="2"/>
  <c r="F268" i="2"/>
  <c r="G268" i="2"/>
  <c r="H268" i="2"/>
  <c r="D258" i="2"/>
  <c r="D254" i="2" s="1"/>
  <c r="D253" i="2" s="1"/>
  <c r="D252" i="2" s="1"/>
  <c r="D13" i="2" s="1"/>
  <c r="E258" i="2"/>
  <c r="E254" i="2" s="1"/>
  <c r="E253" i="2" s="1"/>
  <c r="E252" i="2" s="1"/>
  <c r="E13" i="2" s="1"/>
  <c r="F258" i="2"/>
  <c r="F254" i="2" s="1"/>
  <c r="G258" i="2"/>
  <c r="H258" i="2"/>
  <c r="H254" i="2" s="1"/>
  <c r="H253" i="2" s="1"/>
  <c r="H252" i="2" s="1"/>
  <c r="H13" i="2" s="1"/>
  <c r="D251" i="2"/>
  <c r="D19" i="2" s="1"/>
  <c r="E251" i="2"/>
  <c r="E19" i="2" s="1"/>
  <c r="F251" i="2"/>
  <c r="F19" i="2" s="1"/>
  <c r="G251" i="2"/>
  <c r="H251" i="2"/>
  <c r="H19" i="2" s="1"/>
  <c r="F253" i="2"/>
  <c r="F252" i="2" s="1"/>
  <c r="F13" i="2" s="1"/>
  <c r="D241" i="2"/>
  <c r="E241" i="2"/>
  <c r="F241" i="2"/>
  <c r="G241" i="2"/>
  <c r="H241" i="2"/>
  <c r="D236" i="2"/>
  <c r="E236" i="2"/>
  <c r="F236" i="2"/>
  <c r="G236" i="2"/>
  <c r="H236" i="2"/>
  <c r="D233" i="2"/>
  <c r="E233" i="2"/>
  <c r="F233" i="2"/>
  <c r="G233" i="2"/>
  <c r="H233" i="2"/>
  <c r="D230" i="2"/>
  <c r="E230" i="2"/>
  <c r="F230" i="2"/>
  <c r="F223" i="2" s="1"/>
  <c r="G230" i="2"/>
  <c r="H230" i="2"/>
  <c r="D218" i="2"/>
  <c r="E218" i="2"/>
  <c r="F218" i="2"/>
  <c r="G218" i="2"/>
  <c r="H218" i="2"/>
  <c r="D213" i="2"/>
  <c r="E213" i="2"/>
  <c r="F213" i="2"/>
  <c r="G213" i="2"/>
  <c r="H213" i="2"/>
  <c r="D207" i="2"/>
  <c r="E207" i="2"/>
  <c r="F207" i="2"/>
  <c r="G207" i="2"/>
  <c r="H207" i="2"/>
  <c r="D204" i="2"/>
  <c r="E204" i="2"/>
  <c r="F204" i="2"/>
  <c r="G204" i="2"/>
  <c r="H204" i="2"/>
  <c r="D196" i="2"/>
  <c r="E196" i="2"/>
  <c r="F196" i="2"/>
  <c r="G196" i="2"/>
  <c r="H196" i="2"/>
  <c r="D191" i="2"/>
  <c r="E191" i="2"/>
  <c r="F191" i="2"/>
  <c r="G191" i="2"/>
  <c r="H191" i="2"/>
  <c r="F180" i="2"/>
  <c r="D180" i="2"/>
  <c r="E180" i="2"/>
  <c r="G181" i="2"/>
  <c r="H181" i="2"/>
  <c r="H180" i="2" s="1"/>
  <c r="D175" i="2"/>
  <c r="E175" i="2"/>
  <c r="F175" i="2"/>
  <c r="G175" i="2"/>
  <c r="H175" i="2"/>
  <c r="D171" i="2"/>
  <c r="E171" i="2"/>
  <c r="F171" i="2"/>
  <c r="G171" i="2"/>
  <c r="H171" i="2"/>
  <c r="D166" i="2"/>
  <c r="E166" i="2"/>
  <c r="F166" i="2"/>
  <c r="G166" i="2"/>
  <c r="H166" i="2"/>
  <c r="D162" i="2"/>
  <c r="E162" i="2"/>
  <c r="F162" i="2"/>
  <c r="G162" i="2"/>
  <c r="H162" i="2"/>
  <c r="D156" i="2"/>
  <c r="E156" i="2"/>
  <c r="F156" i="2"/>
  <c r="G156" i="2"/>
  <c r="H156" i="2"/>
  <c r="D150" i="2"/>
  <c r="E150" i="2"/>
  <c r="F150" i="2"/>
  <c r="G150" i="2"/>
  <c r="H150" i="2"/>
  <c r="D147" i="2"/>
  <c r="E147" i="2"/>
  <c r="F147" i="2"/>
  <c r="G147" i="2"/>
  <c r="H147" i="2"/>
  <c r="D144" i="2"/>
  <c r="E144" i="2"/>
  <c r="F144" i="2"/>
  <c r="G144" i="2"/>
  <c r="H144" i="2"/>
  <c r="D139" i="2"/>
  <c r="E139" i="2"/>
  <c r="F139" i="2"/>
  <c r="G139" i="2"/>
  <c r="H139" i="2"/>
  <c r="D133" i="2"/>
  <c r="E133" i="2"/>
  <c r="F133" i="2"/>
  <c r="G133" i="2"/>
  <c r="H133" i="2"/>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9" i="2"/>
  <c r="H98" i="2" s="1"/>
  <c r="D99" i="2"/>
  <c r="D98" i="2" s="1"/>
  <c r="E99" i="2"/>
  <c r="E98" i="2" s="1"/>
  <c r="F99" i="2"/>
  <c r="F98" i="2" s="1"/>
  <c r="G99" i="2"/>
  <c r="D95" i="2"/>
  <c r="E95" i="2"/>
  <c r="F95" i="2"/>
  <c r="G95" i="2"/>
  <c r="H95" i="2"/>
  <c r="D80" i="2"/>
  <c r="D79" i="2" s="1"/>
  <c r="D78" i="2" s="1"/>
  <c r="D17" i="2" s="1"/>
  <c r="E80" i="2"/>
  <c r="E79" i="2" s="1"/>
  <c r="F80" i="2"/>
  <c r="F79" i="2" s="1"/>
  <c r="G80" i="2"/>
  <c r="H80" i="2"/>
  <c r="H79" i="2" s="1"/>
  <c r="D75" i="2"/>
  <c r="D16" i="2" s="1"/>
  <c r="E75" i="2"/>
  <c r="E16" i="2" s="1"/>
  <c r="F75" i="2"/>
  <c r="F16" i="2" s="1"/>
  <c r="G75" i="2"/>
  <c r="H75" i="2"/>
  <c r="H16" i="2" s="1"/>
  <c r="D73" i="2"/>
  <c r="D72" i="2" s="1"/>
  <c r="D12" i="2" s="1"/>
  <c r="E73" i="2"/>
  <c r="E72" i="2" s="1"/>
  <c r="E12" i="2" s="1"/>
  <c r="F73" i="2"/>
  <c r="F72" i="2" s="1"/>
  <c r="F12" i="2" s="1"/>
  <c r="G73" i="2"/>
  <c r="H73" i="2"/>
  <c r="H72" i="2" s="1"/>
  <c r="H12" i="2" s="1"/>
  <c r="D69" i="2"/>
  <c r="E69" i="2"/>
  <c r="F69" i="2"/>
  <c r="G69" i="2"/>
  <c r="H69" i="2"/>
  <c r="D61" i="2"/>
  <c r="E61" i="2"/>
  <c r="F61" i="2"/>
  <c r="G61" i="2"/>
  <c r="H61" i="2"/>
  <c r="D59" i="2"/>
  <c r="E59" i="2"/>
  <c r="F59" i="2"/>
  <c r="G59" i="2"/>
  <c r="H59" i="2"/>
  <c r="D37" i="2"/>
  <c r="E37" i="2"/>
  <c r="F37" i="2"/>
  <c r="G37" i="2"/>
  <c r="H37" i="2"/>
  <c r="D35" i="2"/>
  <c r="E35" i="2"/>
  <c r="F35" i="2"/>
  <c r="G35" i="2"/>
  <c r="H35" i="2"/>
  <c r="D25" i="2"/>
  <c r="E25" i="2"/>
  <c r="F25" i="2"/>
  <c r="G25" i="2"/>
  <c r="H25" i="2"/>
  <c r="C233" i="2"/>
  <c r="C224" i="2"/>
  <c r="C213" i="2"/>
  <c r="C191" i="2"/>
  <c r="C181" i="2"/>
  <c r="C180" i="2" s="1"/>
  <c r="C139" i="2"/>
  <c r="C37" i="2"/>
  <c r="C111" i="1"/>
  <c r="D111" i="1"/>
  <c r="E111" i="1"/>
  <c r="F111" i="1"/>
  <c r="C109" i="1"/>
  <c r="C108" i="1" s="1"/>
  <c r="C107" i="1" s="1"/>
  <c r="D109" i="1"/>
  <c r="D108" i="1" s="1"/>
  <c r="D107" i="1" s="1"/>
  <c r="E109" i="1"/>
  <c r="E108" i="1" s="1"/>
  <c r="E107" i="1" s="1"/>
  <c r="F109" i="1"/>
  <c r="F108" i="1" s="1"/>
  <c r="F107" i="1" s="1"/>
  <c r="C104" i="1"/>
  <c r="D104" i="1"/>
  <c r="E104" i="1"/>
  <c r="F104" i="1"/>
  <c r="C100" i="1"/>
  <c r="D100" i="1"/>
  <c r="E100" i="1"/>
  <c r="F100" i="1"/>
  <c r="C97" i="1"/>
  <c r="C96" i="1" s="1"/>
  <c r="D97" i="1"/>
  <c r="D96" i="1" s="1"/>
  <c r="E97" i="1"/>
  <c r="E96" i="1" s="1"/>
  <c r="F97" i="1"/>
  <c r="F96" i="1" s="1"/>
  <c r="C94" i="1"/>
  <c r="D94" i="1"/>
  <c r="E94" i="1"/>
  <c r="F94" i="1"/>
  <c r="C92" i="1"/>
  <c r="C91" i="1" s="1"/>
  <c r="D92" i="1"/>
  <c r="D91" i="1" s="1"/>
  <c r="E92" i="1"/>
  <c r="E91" i="1" s="1"/>
  <c r="F92" i="1"/>
  <c r="F91" i="1" s="1"/>
  <c r="C82" i="1"/>
  <c r="D82" i="1"/>
  <c r="E82" i="1"/>
  <c r="F82" i="1"/>
  <c r="C69" i="1"/>
  <c r="C68" i="1" s="1"/>
  <c r="C67" i="1" s="1"/>
  <c r="D69" i="1"/>
  <c r="D68" i="1" s="1"/>
  <c r="D67" i="1" s="1"/>
  <c r="E69" i="1"/>
  <c r="E68" i="1" s="1"/>
  <c r="E67" i="1" s="1"/>
  <c r="F69" i="1"/>
  <c r="F68" i="1" s="1"/>
  <c r="F67" i="1" s="1"/>
  <c r="C65" i="1"/>
  <c r="D65" i="1"/>
  <c r="E65" i="1"/>
  <c r="F65" i="1"/>
  <c r="C60" i="1"/>
  <c r="C59" i="1" s="1"/>
  <c r="D60" i="1"/>
  <c r="D59" i="1" s="1"/>
  <c r="E60" i="1"/>
  <c r="E59" i="1" s="1"/>
  <c r="F60" i="1"/>
  <c r="F59" i="1" s="1"/>
  <c r="C57" i="1"/>
  <c r="D57" i="1"/>
  <c r="E57" i="1"/>
  <c r="F57" i="1"/>
  <c r="C55" i="1"/>
  <c r="C54" i="1" s="1"/>
  <c r="D55" i="1"/>
  <c r="D54" i="1" s="1"/>
  <c r="E55" i="1"/>
  <c r="E54" i="1" s="1"/>
  <c r="F55" i="1"/>
  <c r="F54" i="1" s="1"/>
  <c r="C30" i="1"/>
  <c r="C29" i="1" s="1"/>
  <c r="D30" i="1"/>
  <c r="D29" i="1" s="1"/>
  <c r="E30" i="1"/>
  <c r="E29" i="1" s="1"/>
  <c r="F30" i="1"/>
  <c r="F29" i="1" s="1"/>
  <c r="C25" i="1"/>
  <c r="D25" i="1"/>
  <c r="E25" i="1"/>
  <c r="F25" i="1"/>
  <c r="C17" i="1"/>
  <c r="C16" i="1" s="1"/>
  <c r="D17" i="1"/>
  <c r="D16" i="1" s="1"/>
  <c r="E17" i="1"/>
  <c r="E16" i="1" s="1"/>
  <c r="F17" i="1"/>
  <c r="C10" i="1"/>
  <c r="D10" i="1"/>
  <c r="E10" i="1"/>
  <c r="F10" i="1"/>
  <c r="C289" i="2"/>
  <c r="C288" i="2" s="1"/>
  <c r="C287" i="2" s="1"/>
  <c r="C286" i="2" s="1"/>
  <c r="C277" i="2"/>
  <c r="C273" i="2"/>
  <c r="C268" i="2"/>
  <c r="C267" i="2"/>
  <c r="C266" i="2" s="1"/>
  <c r="C265" i="2" s="1"/>
  <c r="C264" i="2" s="1"/>
  <c r="C263" i="2" s="1"/>
  <c r="C258" i="2"/>
  <c r="C254" i="2" s="1"/>
  <c r="C253" i="2" s="1"/>
  <c r="C251" i="2"/>
  <c r="C19" i="2" s="1"/>
  <c r="C241" i="2"/>
  <c r="C236" i="2"/>
  <c r="C230" i="2"/>
  <c r="C218" i="2"/>
  <c r="C207" i="2"/>
  <c r="C204" i="2"/>
  <c r="C196" i="2"/>
  <c r="C175" i="2"/>
  <c r="C171" i="2"/>
  <c r="C166" i="2"/>
  <c r="C162" i="2"/>
  <c r="C156" i="2"/>
  <c r="C150" i="2"/>
  <c r="C147" i="2"/>
  <c r="C144" i="2"/>
  <c r="C133" i="2"/>
  <c r="C129" i="2"/>
  <c r="C126" i="2"/>
  <c r="C123" i="2"/>
  <c r="C120" i="2"/>
  <c r="C117" i="2"/>
  <c r="C114" i="2"/>
  <c r="C111" i="2"/>
  <c r="C108" i="2"/>
  <c r="C99" i="2"/>
  <c r="C98" i="2" s="1"/>
  <c r="C95" i="2"/>
  <c r="C80" i="2"/>
  <c r="C79" i="2" s="1"/>
  <c r="C78" i="2" s="1"/>
  <c r="C17" i="2" s="1"/>
  <c r="C75" i="2"/>
  <c r="C16" i="2" s="1"/>
  <c r="C73" i="2"/>
  <c r="C72" i="2" s="1"/>
  <c r="C12" i="2" s="1"/>
  <c r="C69" i="2"/>
  <c r="C61" i="2"/>
  <c r="C59" i="2"/>
  <c r="C35" i="2"/>
  <c r="C25" i="2"/>
  <c r="H272" i="2" l="1"/>
  <c r="H15" i="2" s="1"/>
  <c r="D272" i="2"/>
  <c r="D15" i="2" s="1"/>
  <c r="G288" i="2"/>
  <c r="G72" i="2"/>
  <c r="G272" i="2"/>
  <c r="G266" i="2"/>
  <c r="G254" i="2"/>
  <c r="G253" i="2" s="1"/>
  <c r="G252" i="2"/>
  <c r="H201" i="2"/>
  <c r="E201" i="2"/>
  <c r="E179" i="2" s="1"/>
  <c r="G19" i="2"/>
  <c r="G180" i="2"/>
  <c r="G98" i="2"/>
  <c r="G79" i="2"/>
  <c r="G18" i="2" s="1"/>
  <c r="G16" i="2"/>
  <c r="F16" i="1"/>
  <c r="C223" i="2"/>
  <c r="H132" i="2"/>
  <c r="D132" i="2"/>
  <c r="D107" i="2" s="1"/>
  <c r="D201" i="2"/>
  <c r="D179" i="2" s="1"/>
  <c r="H161" i="2"/>
  <c r="D161" i="2"/>
  <c r="D143" i="2" s="1"/>
  <c r="E161" i="2"/>
  <c r="E143" i="2" s="1"/>
  <c r="E132" i="2"/>
  <c r="E107" i="2" s="1"/>
  <c r="F161" i="2"/>
  <c r="F201" i="2"/>
  <c r="F24" i="2"/>
  <c r="F10" i="2" s="1"/>
  <c r="G132" i="2"/>
  <c r="G161" i="2"/>
  <c r="F272" i="2"/>
  <c r="F15" i="2" s="1"/>
  <c r="H285" i="2"/>
  <c r="H284" i="2" s="1"/>
  <c r="H283" i="2"/>
  <c r="H282" i="2" s="1"/>
  <c r="H281" i="2" s="1"/>
  <c r="F283" i="2"/>
  <c r="F282" i="2" s="1"/>
  <c r="F281" i="2" s="1"/>
  <c r="F285" i="2"/>
  <c r="F284" i="2" s="1"/>
  <c r="E285" i="2"/>
  <c r="E284" i="2" s="1"/>
  <c r="E283" i="2"/>
  <c r="E282" i="2" s="1"/>
  <c r="E281" i="2" s="1"/>
  <c r="D285" i="2"/>
  <c r="D284" i="2" s="1"/>
  <c r="D283" i="2"/>
  <c r="D282" i="2" s="1"/>
  <c r="D281" i="2" s="1"/>
  <c r="E264" i="2"/>
  <c r="E263" i="2" s="1"/>
  <c r="E14" i="2"/>
  <c r="H264" i="2"/>
  <c r="H263" i="2" s="1"/>
  <c r="H14" i="2"/>
  <c r="F14" i="2"/>
  <c r="F264" i="2"/>
  <c r="F263" i="2" s="1"/>
  <c r="D264" i="2"/>
  <c r="D263" i="2" s="1"/>
  <c r="D14" i="2"/>
  <c r="F222" i="2"/>
  <c r="E223" i="2"/>
  <c r="E222" i="2" s="1"/>
  <c r="H223" i="2"/>
  <c r="H222" i="2" s="1"/>
  <c r="D223" i="2"/>
  <c r="D222" i="2" s="1"/>
  <c r="G223" i="2"/>
  <c r="H179" i="2"/>
  <c r="G201" i="2"/>
  <c r="F179" i="2"/>
  <c r="F143" i="2"/>
  <c r="G143" i="2"/>
  <c r="H78" i="2"/>
  <c r="H17" i="2" s="1"/>
  <c r="H18" i="2"/>
  <c r="F78" i="2"/>
  <c r="F17" i="2" s="1"/>
  <c r="F18" i="2"/>
  <c r="E91" i="2"/>
  <c r="D91" i="2"/>
  <c r="F132" i="2"/>
  <c r="F107" i="2" s="1"/>
  <c r="H24" i="2"/>
  <c r="H10" i="2" s="1"/>
  <c r="D24" i="2"/>
  <c r="D10" i="2" s="1"/>
  <c r="D18" i="2"/>
  <c r="H91" i="2"/>
  <c r="H143" i="2"/>
  <c r="H107" i="2"/>
  <c r="G91" i="2"/>
  <c r="F91" i="2"/>
  <c r="G78" i="2"/>
  <c r="E78" i="2"/>
  <c r="E17" i="2" s="1"/>
  <c r="E18" i="2"/>
  <c r="E24" i="2"/>
  <c r="G24" i="2"/>
  <c r="C103" i="1"/>
  <c r="F103" i="1"/>
  <c r="E103" i="1"/>
  <c r="D103" i="1"/>
  <c r="C201" i="2"/>
  <c r="C179" i="2" s="1"/>
  <c r="C132" i="2"/>
  <c r="C107" i="2" s="1"/>
  <c r="C272" i="2"/>
  <c r="C15" i="2" s="1"/>
  <c r="C161" i="2"/>
  <c r="C143" i="2" s="1"/>
  <c r="C14" i="2"/>
  <c r="C252" i="2"/>
  <c r="C13" i="2" s="1"/>
  <c r="C285" i="2"/>
  <c r="C284" i="2" s="1"/>
  <c r="C283" i="2"/>
  <c r="C282" i="2" s="1"/>
  <c r="C281" i="2" s="1"/>
  <c r="C24" i="2"/>
  <c r="C10" i="2" s="1"/>
  <c r="C91" i="2"/>
  <c r="C222" i="2"/>
  <c r="F53" i="1"/>
  <c r="E53" i="1"/>
  <c r="D53" i="1"/>
  <c r="C53" i="1"/>
  <c r="F15" i="1"/>
  <c r="F9" i="1" s="1"/>
  <c r="F8" i="1" s="1"/>
  <c r="E15" i="1"/>
  <c r="E9" i="1" s="1"/>
  <c r="E8" i="1" s="1"/>
  <c r="D15" i="1"/>
  <c r="D9" i="1" s="1"/>
  <c r="D8" i="1" s="1"/>
  <c r="C15" i="1"/>
  <c r="C18" i="2"/>
  <c r="G12" i="2" l="1"/>
  <c r="G15" i="2"/>
  <c r="G287" i="2"/>
  <c r="G265" i="2"/>
  <c r="G13" i="2"/>
  <c r="G222" i="2"/>
  <c r="G179" i="2"/>
  <c r="G107" i="2"/>
  <c r="G90" i="2" s="1"/>
  <c r="G17" i="2"/>
  <c r="G10" i="2"/>
  <c r="D90" i="2"/>
  <c r="D89" i="2" s="1"/>
  <c r="D53" i="2" s="1"/>
  <c r="D45" i="2" s="1"/>
  <c r="D44" i="2" s="1"/>
  <c r="D23" i="2" s="1"/>
  <c r="D22" i="2" s="1"/>
  <c r="H90" i="2"/>
  <c r="H89" i="2" s="1"/>
  <c r="H53" i="2" s="1"/>
  <c r="H45" i="2" s="1"/>
  <c r="H44" i="2" s="1"/>
  <c r="H87" i="2" s="1"/>
  <c r="F90" i="2"/>
  <c r="F89" i="2" s="1"/>
  <c r="F53" i="2" s="1"/>
  <c r="F45" i="2" s="1"/>
  <c r="F44" i="2" s="1"/>
  <c r="F11" i="2" s="1"/>
  <c r="F21" i="2" s="1"/>
  <c r="F20" i="2" s="1"/>
  <c r="E90" i="2"/>
  <c r="E89" i="2" s="1"/>
  <c r="E53" i="2" s="1"/>
  <c r="E45" i="2" s="1"/>
  <c r="E44" i="2" s="1"/>
  <c r="E11" i="2" s="1"/>
  <c r="E10" i="2"/>
  <c r="C9" i="1"/>
  <c r="C8" i="1" s="1"/>
  <c r="C90" i="2"/>
  <c r="C89" i="2" s="1"/>
  <c r="C53" i="2" s="1"/>
  <c r="C45" i="2" s="1"/>
  <c r="C44" i="2" s="1"/>
  <c r="C87" i="2" s="1"/>
  <c r="G286" i="2" l="1"/>
  <c r="G264" i="2"/>
  <c r="G14" i="2"/>
  <c r="G89" i="2"/>
  <c r="E9" i="2"/>
  <c r="E8" i="2" s="1"/>
  <c r="D87" i="2"/>
  <c r="D11" i="2"/>
  <c r="D21" i="2" s="1"/>
  <c r="D20" i="2" s="1"/>
  <c r="F9" i="2"/>
  <c r="F8" i="2" s="1"/>
  <c r="F87" i="2"/>
  <c r="E23" i="2"/>
  <c r="E22" i="2" s="1"/>
  <c r="F23" i="2"/>
  <c r="F22" i="2" s="1"/>
  <c r="H23" i="2"/>
  <c r="H22" i="2" s="1"/>
  <c r="H11" i="2"/>
  <c r="H21" i="2" s="1"/>
  <c r="H20" i="2" s="1"/>
  <c r="E87" i="2"/>
  <c r="E21" i="2"/>
  <c r="E20" i="2" s="1"/>
  <c r="C11" i="2"/>
  <c r="C23" i="2"/>
  <c r="C22" i="2" s="1"/>
  <c r="G285" i="2" l="1"/>
  <c r="G283" i="2"/>
  <c r="G263" i="2"/>
  <c r="G53" i="2"/>
  <c r="D9" i="2"/>
  <c r="D8" i="2" s="1"/>
  <c r="H9" i="2"/>
  <c r="H8" i="2" s="1"/>
  <c r="C21" i="2"/>
  <c r="C20" i="2" s="1"/>
  <c r="C9" i="2"/>
  <c r="C8" i="2" s="1"/>
  <c r="G282" i="2" l="1"/>
  <c r="G284" i="2"/>
  <c r="G45" i="2"/>
  <c r="G281" i="2" l="1"/>
  <c r="G44" i="2"/>
  <c r="G11" i="2" l="1"/>
  <c r="G23" i="2"/>
  <c r="G87" i="2"/>
  <c r="G22" i="2" l="1"/>
  <c r="G9" i="2"/>
  <c r="G21" i="2"/>
  <c r="G8" i="2" l="1"/>
  <c r="G20" i="2"/>
</calcChain>
</file>

<file path=xl/sharedStrings.xml><?xml version="1.0" encoding="utf-8"?>
<sst xmlns="http://schemas.openxmlformats.org/spreadsheetml/2006/main" count="659" uniqueCount="535">
  <si>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</si>
  <si>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</si>
  <si>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</si>
  <si>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</si>
  <si>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</si>
  <si>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</si>
  <si>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</si>
  <si>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</si>
  <si>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</si>
  <si>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</si>
  <si>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</si>
  <si>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</si>
  <si>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</si>
  <si>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</si>
  <si>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</si>
  <si>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</si>
  <si>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</si>
  <si>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</si>
  <si>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</si>
  <si>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</si>
  <si>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</si>
  <si>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</si>
  <si>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</si>
  <si>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</si>
  <si>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</si>
  <si>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</si>
  <si>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</si>
  <si>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</si>
  <si>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</si>
  <si>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</si>
  <si>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</si>
  <si>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</si>
  <si>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</si>
  <si>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</si>
  <si>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</si>
  <si>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</si>
  <si>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</si>
  <si>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</si>
  <si>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</si>
  <si>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</si>
  <si>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</si>
  <si>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</si>
  <si>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</si>
  <si>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</si>
  <si>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</si>
  <si>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</si>
  <si>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</si>
  <si>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</si>
  <si>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</si>
  <si>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</si>
  <si>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</si>
  <si>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</si>
  <si>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</si>
  <si>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</si>
  <si>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</si>
  <si>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</si>
  <si>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</si>
  <si>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</si>
  <si>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</si>
  <si>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</si>
  <si>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</si>
  <si>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</si>
  <si>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</si>
  <si>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</si>
  <si>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</si>
  <si>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</si>
  <si>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</si>
  <si>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</si>
  <si>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</si>
  <si>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</si>
  <si>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</si>
  <si>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</si>
  <si>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</si>
  <si>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</si>
  <si>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</si>
  <si>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</si>
  <si>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</si>
  <si>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</si>
  <si>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</si>
  <si>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</si>
  <si>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</si>
  <si>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</si>
  <si>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</si>
  <si>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</si>
  <si>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</si>
  <si>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</si>
  <si>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</si>
  <si>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</si>
  <si>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</si>
  <si>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</si>
  <si>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</si>
  <si>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</si>
  <si>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</si>
  <si>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</si>
  <si>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</si>
  <si>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</si>
  <si>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</si>
  <si>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</si>
  <si>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</si>
  <si>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</si>
  <si>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</si>
  <si>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</si>
  <si>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</si>
  <si>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</si>
  <si>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</si>
  <si>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</si>
  <si>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</si>
  <si>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</si>
  <si>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</si>
  <si>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</si>
  <si>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</si>
  <si>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</si>
  <si>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</si>
  <si>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</si>
  <si>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</si>
  <si>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</si>
  <si>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</si>
  <si>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</si>
  <si>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</si>
  <si>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</si>
  <si>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</si>
  <si>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</si>
  <si>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</si>
  <si>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</si>
  <si>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</si>
  <si>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</si>
  <si>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</si>
  <si>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</si>
  <si>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</si>
  <si>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</si>
  <si>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</si>
  <si>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</si>
  <si>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</si>
  <si>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</si>
  <si>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</si>
  <si>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</si>
  <si>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</si>
  <si>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</si>
  <si>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</si>
  <si>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</si>
  <si>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</si>
  <si>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</si>
  <si>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</si>
  <si>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</si>
  <si>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</si>
  <si>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</si>
  <si>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</si>
  <si>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</si>
  <si>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</si>
  <si>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</si>
  <si>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</si>
  <si>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</si>
  <si>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</si>
  <si>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</si>
  <si>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</si>
  <si>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</si>
  <si>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</si>
  <si>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</si>
  <si>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</si>
  <si>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</si>
  <si>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</si>
  <si>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</si>
  <si>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</si>
  <si>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</si>
  <si>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</si>
  <si>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</si>
  <si>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</si>
  <si>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</si>
  <si>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</si>
  <si>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</si>
  <si>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</si>
  <si>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</si>
  <si>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</si>
  <si>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</si>
  <si>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</si>
  <si>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</si>
  <si>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</si>
  <si>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</si>
  <si>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</si>
  <si>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</si>
  <si>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</si>
  <si>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</si>
  <si>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</si>
  <si>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</si>
  <si>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</si>
  <si>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</si>
  <si>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</si>
  <si>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</si>
  <si>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</si>
  <si>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</si>
  <si>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</si>
  <si>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</si>
  <si>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</si>
  <si>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</si>
  <si>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</si>
  <si>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</si>
  <si>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</si>
  <si>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</si>
  <si>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</si>
  <si>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</si>
  <si>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</si>
  <si>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</si>
  <si>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</si>
  <si>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</si>
  <si>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</si>
  <si>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</si>
  <si>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</si>
  <si>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</si>
  <si>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</si>
  <si>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</si>
  <si>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</si>
  <si>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</si>
  <si>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</si>
  <si>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</si>
  <si>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</si>
  <si>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</si>
  <si>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</si>
  <si>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</si>
  <si>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</si>
  <si>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</si>
  <si>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</si>
  <si>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</si>
  <si>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</si>
  <si>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</si>
  <si>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</si>
  <si>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</si>
  <si>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</si>
  <si>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</si>
  <si>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</si>
  <si>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</si>
  <si>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</si>
  <si>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</si>
  <si>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</si>
  <si>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</si>
  <si>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</si>
  <si>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</si>
  <si>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</si>
  <si>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</si>
  <si>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</si>
  <si>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</si>
  <si>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</si>
  <si>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</si>
  <si>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</si>
  <si>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</si>
  <si>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</si>
  <si>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</si>
  <si>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</si>
  <si>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</si>
  <si>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</si>
  <si>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</si>
  <si>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</si>
  <si>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</si>
  <si>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</si>
  <si>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</si>
  <si>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</si>
  <si>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</si>
  <si>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</si>
  <si>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</si>
  <si>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</si>
  <si>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</si>
  <si>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</si>
  <si>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</si>
  <si>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</si>
  <si>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</si>
  <si>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</si>
  <si>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</si>
  <si>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</si>
  <si>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</si>
  <si>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</si>
  <si>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</si>
  <si>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</si>
  <si>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</si>
  <si>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</si>
  <si>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</si>
  <si>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</si>
  <si>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</si>
  <si>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</si>
  <si>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</si>
  <si>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</si>
  <si>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</si>
  <si>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</si>
  <si>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</si>
  <si>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</si>
  <si>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</si>
  <si>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</si>
  <si>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</si>
  <si>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</si>
  <si>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</si>
  <si>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</si>
  <si>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</si>
  <si>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</si>
  <si>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</si>
  <si>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</si>
  <si>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</si>
  <si>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</si>
  <si>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</si>
  <si>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</si>
  <si>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</si>
  <si>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</si>
  <si>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</si>
  <si>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</si>
  <si>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</si>
  <si>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</si>
  <si>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</si>
  <si>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</si>
  <si>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</si>
  <si>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</si>
  <si>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</si>
  <si>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</si>
  <si>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</si>
  <si>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</si>
  <si>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</si>
  <si>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</si>
  <si>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</si>
  <si>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</si>
  <si>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</si>
  <si>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</si>
  <si>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</si>
  <si>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</si>
  <si>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</si>
  <si>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</si>
  <si>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</si>
  <si>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</si>
  <si>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</si>
  <si>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</si>
  <si>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</si>
  <si>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</si>
  <si>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</si>
  <si>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</si>
  <si>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</si>
  <si>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</si>
  <si>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</si>
  <si>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</si>
  <si>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</si>
  <si>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</si>
  <si>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</si>
  <si>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</si>
  <si>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</si>
  <si>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</si>
  <si>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</si>
  <si>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</si>
  <si>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</si>
  <si>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</si>
  <si>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</si>
  <si>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</si>
  <si>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</si>
  <si>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</si>
  <si>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</si>
  <si>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</si>
  <si>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</si>
  <si>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</si>
  <si>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</si>
  <si>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</si>
  <si>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</si>
  <si>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</si>
  <si>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</si>
  <si>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</si>
  <si>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</si>
  <si>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</si>
  <si>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</si>
  <si>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</si>
  <si>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</si>
  <si>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</si>
  <si>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</si>
  <si>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</si>
  <si>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</si>
  <si>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</si>
  <si>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</si>
  <si>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</si>
  <si>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</si>
  <si>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</si>
  <si>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</si>
  <si>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</si>
  <si>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</si>
  <si>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</si>
  <si>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</si>
  <si>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</si>
  <si>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</si>
  <si>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</si>
  <si>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</si>
  <si>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</si>
  <si>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</si>
  <si>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</si>
  <si>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</si>
  <si>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</si>
  <si>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</si>
  <si>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</si>
  <si>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</si>
  <si>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</si>
  <si>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</si>
  <si>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</si>
  <si>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</si>
  <si>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</si>
  <si>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</si>
  <si>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</si>
  <si>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</si>
  <si>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</si>
  <si>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</si>
  <si>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</si>
  <si>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</si>
  <si>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</si>
  <si>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</si>
  <si>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</si>
  <si>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</si>
  <si>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</si>
  <si>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</si>
  <si>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</si>
  <si>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</si>
  <si>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</si>
  <si>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</si>
  <si>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</si>
  <si>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</si>
  <si>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</si>
  <si>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</si>
  <si>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</si>
  <si>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</si>
  <si>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</si>
  <si>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</si>
  <si>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</si>
  <si>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</si>
  <si>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</si>
  <si>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</si>
  <si>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</si>
  <si>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</si>
  <si>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</si>
  <si>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</si>
  <si>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</si>
  <si>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</si>
  <si>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</si>
  <si>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</si>
  <si>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</si>
  <si>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</si>
  <si>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</si>
  <si>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</si>
  <si>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</si>
  <si>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</si>
  <si>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</si>
  <si>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</si>
  <si>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</si>
  <si>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</si>
  <si>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</si>
  <si>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</si>
  <si>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</si>
  <si>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</si>
  <si>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</si>
  <si>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</si>
  <si>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</si>
  <si>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</si>
  <si>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</si>
  <si>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</si>
  <si>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</si>
  <si>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</si>
  <si>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</si>
  <si>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</si>
  <si>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</si>
  <si>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</si>
  <si>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</si>
  <si>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</si>
  <si>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</si>
  <si>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</si>
  <si>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</si>
  <si>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</si>
  <si>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</si>
  <si>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</si>
  <si>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</si>
  <si>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</si>
  <si>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</si>
  <si>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</si>
  <si>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</si>
  <si>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</si>
  <si>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</si>
  <si>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</si>
  <si>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</si>
  <si>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</si>
  <si>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</si>
  <si>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</si>
  <si>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</si>
  <si>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</si>
  <si>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</si>
  <si>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</si>
  <si>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</si>
  <si>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</si>
  <si>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</si>
  <si>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</si>
  <si>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</si>
  <si>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</si>
  <si>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</si>
  <si>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</si>
  <si>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</si>
  <si>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</si>
  <si>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</si>
  <si>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</si>
  <si>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</si>
  <si>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</si>
  <si>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</si>
  <si>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</si>
  <si>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</si>
  <si>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</si>
  <si>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</si>
  <si>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</si>
  <si>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</si>
  <si>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</si>
  <si>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</si>
  <si>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</si>
  <si>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</si>
  <si>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</si>
  <si>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</si>
  <si>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</si>
  <si>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</si>
  <si>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</si>
  <si>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</si>
  <si>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</si>
  <si>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</si>
  <si>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</si>
  <si>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</si>
  <si>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</si>
  <si>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</si>
  <si>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</si>
  <si>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</si>
  <si>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</si>
  <si>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Fila buget nr.P 1951/28.02.2023</t>
  </si>
  <si>
    <t>CASA DE ASIGURARI DE SANATATE GALATI</t>
  </si>
  <si>
    <t>ANAF inregistrat = 0 lei (ian.-feb.2023)</t>
  </si>
  <si>
    <t>Raspundem de realitatea si exactitatea datelor</t>
  </si>
  <si>
    <t xml:space="preserve">    Director General,</t>
  </si>
  <si>
    <t>Director Economic,</t>
  </si>
  <si>
    <t xml:space="preserve">      Ciprian GROZA</t>
  </si>
  <si>
    <t xml:space="preserve"> Iulia-Simona PETCU</t>
  </si>
  <si>
    <t>Sef Serviciu BFC,</t>
  </si>
  <si>
    <t xml:space="preserve">  Fanica ORMAN</t>
  </si>
  <si>
    <t>Intocmit,</t>
  </si>
  <si>
    <t>Sonia-Mirela MISTREANU</t>
  </si>
  <si>
    <t xml:space="preserve">        Ciprian GROZA</t>
  </si>
  <si>
    <t>CONT DE EXECUTIE CHELTUIELI FEBRUARIE  2023</t>
  </si>
  <si>
    <t>CONT DE EXECUTIE VENITURI FEBRUARIE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</si>
</sst>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9"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Arial"/>
      <family val="2"/>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3">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10" fillId="0" borderId="1" xfId="0" applyNumberFormat="1" applyFont="1" applyBorder="1" applyAlignment="1">
      <alignment horizontal="right"/>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3" fontId="11" fillId="0" borderId="1" xfId="0" applyNumberFormat="1" applyFont="1" applyBorder="1"/>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3" fontId="12" fillId="0" borderId="1" xfId="0" applyNumberFormat="1" applyFont="1" applyBorder="1" applyAlignment="1">
      <alignment horizontal="right"/>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11" fillId="0" borderId="0" xfId="0" applyNumberFormat="1" applyFont="1" applyAlignment="1">
      <alignment vertical="top"/>
    </xf>
    <xf numFmtId="3" fontId="4" fillId="2" borderId="0" xfId="0" applyNumberFormat="1" applyFont="1" applyFill="1"/>
    <xf numFmtId="4" fontId="9" fillId="3" borderId="0" xfId="0" applyNumberFormat="1" applyFont="1" applyFill="1"/>
    <xf numFmtId="0" fontId="26" fillId="0" borderId="0" xfId="0" applyFont="1"/>
    <xf numFmtId="0" fontId="26" fillId="0" borderId="0" xfId="0" applyFont="1" applyAlignment="1">
      <alignment wrapText="1"/>
    </xf>
    <xf numFmtId="0" fontId="5" fillId="0" borderId="0" xfId="0" applyFont="1"/>
    <xf numFmtId="0" fontId="27" fillId="0" borderId="0" xfId="0" applyFont="1" applyAlignment="1">
      <alignment wrapText="1"/>
    </xf>
    <xf numFmtId="0" fontId="28" fillId="0" borderId="0" xfId="0" applyFont="1"/>
    <xf numFmtId="4" fontId="28" fillId="3" borderId="0" xfId="0" applyNumberFormat="1" applyFont="1" applyFill="1"/>
    <xf numFmtId="4" fontId="4" fillId="3" borderId="0" xfId="0" applyNumberFormat="1" applyFont="1" applyFill="1"/>
    <xf numFmtId="4" fontId="5" fillId="3" borderId="0" xfId="0" applyNumberFormat="1" applyFont="1" applyFill="1"/>
    <xf numFmtId="4" fontId="5" fillId="0" borderId="0" xfId="0" applyNumberFormat="1" applyFont="1"/>
    <xf numFmtId="4" fontId="4" fillId="0" borderId="1" xfId="0" applyNumberFormat="1" applyFont="1" applyBorder="1"/>
    <xf numFmtId="4" fontId="10" fillId="3" borderId="1" xfId="0" applyNumberFormat="1" applyFont="1" applyFill="1" applyBorder="1" applyAlignment="1">
      <alignment horizontal="right"/>
    </xf>
    <xf numFmtId="4" fontId="9" fillId="0" borderId="1" xfId="0" applyNumberFormat="1" applyFont="1" applyBorder="1" applyAlignment="1">
      <alignment vertical="top" wrapText="1"/>
    </xf>
    <xf numFmtId="0" fontId="3" fillId="0" borderId="0" xfId="0" applyFont="1" applyAlignment="1">
      <alignment horizontal="center" wrapText="1"/>
    </xf>
    <xf numFmtId="0" fontId="3"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O157"/>
  <sheetViews>
    <sheetView zoomScaleNormal="100" workbookViewId="0">
      <pane xSplit="3" ySplit="7" topLeftCell="D12" activePane="bottomRight" state="frozen"/>
      <selection activeCell="B2" sqref="B2"/>
      <selection pane="topRight" activeCell="B2" sqref="B2"/>
      <selection pane="bottomLeft" activeCell="B2" sqref="B2"/>
      <selection pane="bottomRight" activeCell="B12" sqref="B12"/>
    </sheetView>
  </sheetViews>
  <sheetFormatPr defaultRowHeight="12.75" x14ac:dyDescent="0.2"/>
  <cols>
    <col min="1" max="1" width="11" style="36" customWidth="1"/>
    <col min="2" max="2" width="59.5703125" style="6" customWidth="1"/>
    <col min="3" max="3" width="15" style="28" customWidth="1"/>
    <col min="4" max="4" width="13.85546875" style="28" customWidth="1"/>
    <col min="5" max="6" width="18" style="6" customWidth="1"/>
    <col min="7" max="7" width="9.7109375" style="6" customWidth="1"/>
    <col min="8" max="9" width="10.5703125" style="6" customWidth="1"/>
    <col min="10" max="10" width="10.85546875" style="6" customWidth="1"/>
    <col min="11" max="11" width="9.85546875" style="6" customWidth="1"/>
    <col min="12" max="12" width="9" style="6" customWidth="1"/>
    <col min="13" max="13" width="10.140625" style="6" customWidth="1"/>
    <col min="14" max="14" width="10.5703125" style="6" customWidth="1"/>
    <col min="15" max="15" width="10.7109375" style="6" customWidth="1"/>
    <col min="16" max="16" width="9.28515625" style="6" customWidth="1"/>
    <col min="17" max="17" width="10.28515625" style="6" customWidth="1"/>
    <col min="18" max="18" width="9.85546875" style="6" customWidth="1"/>
    <col min="19" max="19" width="10.7109375" style="6" customWidth="1"/>
    <col min="20" max="20" width="10" style="6" customWidth="1"/>
    <col min="21" max="21" width="10.28515625" style="6" customWidth="1"/>
    <col min="22" max="22" width="9.5703125" style="6" customWidth="1"/>
    <col min="23" max="23" width="10.7109375" style="6" customWidth="1"/>
    <col min="24" max="24" width="10.140625" style="6" bestFit="1" customWidth="1"/>
    <col min="25" max="25" width="10.5703125" style="6" customWidth="1"/>
    <col min="26" max="26" width="10" style="6" customWidth="1"/>
    <col min="27" max="27" width="10.85546875" style="6" customWidth="1"/>
    <col min="28" max="28" width="10.140625" style="6" customWidth="1"/>
    <col min="29" max="29" width="9.7109375" style="6" customWidth="1"/>
    <col min="30" max="30" width="10.85546875" style="6" customWidth="1"/>
    <col min="31" max="31" width="11.140625" style="6" customWidth="1"/>
    <col min="32" max="32" width="9.140625" style="6"/>
    <col min="33" max="33" width="10.5703125" style="6" customWidth="1"/>
    <col min="34" max="34" width="9.85546875" style="6" customWidth="1"/>
    <col min="35" max="35" width="10.85546875" style="6" customWidth="1"/>
    <col min="36" max="36" width="10.28515625" style="6" customWidth="1"/>
    <col min="37" max="37" width="8.5703125" style="6" customWidth="1"/>
    <col min="38" max="38" width="10.42578125" style="6" customWidth="1"/>
    <col min="39" max="40" width="9.85546875" style="6" customWidth="1"/>
    <col min="41" max="41" width="9.28515625" style="6" customWidth="1"/>
    <col min="42" max="42" width="9" style="6" customWidth="1"/>
    <col min="43" max="43" width="10.42578125" style="6" customWidth="1"/>
    <col min="44" max="44" width="11.28515625" style="6" customWidth="1"/>
    <col min="45" max="45" width="9.85546875" style="6" customWidth="1"/>
    <col min="46" max="46" width="10.42578125" style="6" customWidth="1"/>
    <col min="47" max="47" width="9.7109375" style="6" customWidth="1"/>
    <col min="48" max="48" width="11.140625" style="6" customWidth="1"/>
    <col min="49" max="49" width="10.42578125" style="6" customWidth="1"/>
    <col min="50" max="50" width="10" style="6" customWidth="1"/>
    <col min="51" max="51" width="10.140625" style="6" customWidth="1"/>
    <col min="52" max="52" width="10.7109375" style="6" customWidth="1"/>
    <col min="53" max="53" width="11.140625" style="6" customWidth="1"/>
    <col min="54" max="54" width="9.5703125" style="6" customWidth="1"/>
    <col min="55" max="55" width="11.28515625" style="6" customWidth="1"/>
    <col min="56" max="56" width="11" style="6" customWidth="1"/>
    <col min="57" max="57" width="9.85546875" style="6" customWidth="1"/>
    <col min="58" max="58" width="10.7109375" style="6" customWidth="1"/>
    <col min="59" max="59" width="10.28515625" style="6" customWidth="1"/>
    <col min="60" max="60" width="10.5703125" style="6" customWidth="1"/>
    <col min="61" max="61" width="9.5703125" style="6" customWidth="1"/>
    <col min="62" max="62" width="8.42578125" style="6" customWidth="1"/>
    <col min="63" max="63" width="10.7109375" style="6" customWidth="1"/>
    <col min="64" max="64" width="10.140625" style="6" customWidth="1"/>
    <col min="65" max="65" width="10.7109375" style="6" customWidth="1"/>
    <col min="66" max="66" width="9.85546875" style="6" customWidth="1"/>
    <col min="67" max="67" width="9.7109375" style="6" customWidth="1"/>
    <col min="68" max="68" width="10" style="6" customWidth="1"/>
    <col min="69" max="69" width="11.42578125" style="6" customWidth="1"/>
    <col min="70" max="70" width="10" style="6" customWidth="1"/>
    <col min="71" max="71" width="9.7109375" style="6" customWidth="1"/>
    <col min="72" max="72" width="10" style="6" customWidth="1"/>
    <col min="73" max="73" width="10.7109375" style="6" customWidth="1"/>
    <col min="74" max="74" width="9.28515625" style="6" customWidth="1"/>
    <col min="75" max="75" width="10.7109375" style="6" customWidth="1"/>
    <col min="76" max="76" width="10.140625" style="6" customWidth="1"/>
    <col min="77" max="77" width="10.85546875" style="6" customWidth="1"/>
    <col min="78" max="78" width="11.140625" style="6" customWidth="1"/>
    <col min="79" max="81" width="10.28515625" style="6" customWidth="1"/>
    <col min="82" max="82" width="9.5703125" style="6" customWidth="1"/>
    <col min="83" max="83" width="10.28515625" style="6" customWidth="1"/>
    <col min="84" max="84" width="9.5703125" style="6" customWidth="1"/>
    <col min="85" max="85" width="10.140625" style="6" customWidth="1"/>
    <col min="86" max="86" width="8.85546875" style="6" customWidth="1"/>
    <col min="87" max="87" width="9.42578125" style="6" customWidth="1"/>
    <col min="88" max="88" width="10.28515625" style="6" customWidth="1"/>
    <col min="89" max="89" width="9.85546875" style="6" customWidth="1"/>
    <col min="90" max="90" width="9.5703125" style="6" customWidth="1"/>
    <col min="91" max="91" width="9" style="6" customWidth="1"/>
    <col min="92" max="92" width="9.7109375" style="6" customWidth="1"/>
    <col min="93" max="94" width="10.42578125" style="6" customWidth="1"/>
    <col min="95" max="95" width="10.140625" style="6" customWidth="1"/>
    <col min="96" max="96" width="10.28515625" style="6" customWidth="1"/>
    <col min="97" max="97" width="11.5703125" style="6" customWidth="1"/>
    <col min="98" max="99" width="11.140625" style="6" customWidth="1"/>
    <col min="100" max="100" width="9.85546875" style="6" customWidth="1"/>
    <col min="101" max="101" width="8.5703125" style="6" customWidth="1"/>
    <col min="102" max="102" width="10.28515625" style="6" customWidth="1"/>
    <col min="103" max="103" width="10" style="6" customWidth="1"/>
    <col min="104" max="104" width="9.85546875" style="6" customWidth="1"/>
    <col min="105" max="105" width="10.140625" style="6" customWidth="1"/>
    <col min="106" max="106" width="11.7109375" style="6" customWidth="1"/>
    <col min="107" max="107" width="8.140625" style="6" customWidth="1"/>
    <col min="108" max="108" width="8.5703125" style="6" customWidth="1"/>
    <col min="109" max="109" width="10.140625" style="6" customWidth="1"/>
    <col min="110" max="110" width="11.7109375" style="6" customWidth="1"/>
    <col min="111" max="111" width="9.5703125" style="6" customWidth="1"/>
    <col min="112" max="112" width="9.42578125" style="6" customWidth="1"/>
    <col min="113" max="113" width="12.28515625" style="6" customWidth="1"/>
    <col min="114" max="114" width="11.42578125" style="6" customWidth="1"/>
    <col min="115" max="115" width="11.5703125" style="6" customWidth="1"/>
    <col min="116" max="116" width="11.42578125" style="6" customWidth="1"/>
    <col min="117" max="117" width="14.28515625" style="6" customWidth="1"/>
    <col min="118" max="118" width="10.5703125" style="6" customWidth="1"/>
    <col min="119" max="119" width="11.7109375" style="6" bestFit="1" customWidth="1"/>
    <col min="120" max="120" width="11" style="6" customWidth="1"/>
    <col min="121" max="121" width="12" style="6" customWidth="1"/>
    <col min="122" max="122" width="10.85546875" style="6" customWidth="1"/>
    <col min="123" max="123" width="11.5703125" style="6" customWidth="1"/>
    <col min="124" max="124" width="9.85546875" style="6" customWidth="1"/>
    <col min="125" max="125" width="10.5703125" style="6" customWidth="1"/>
    <col min="126" max="127" width="9.140625" style="6"/>
    <col min="128" max="128" width="10.5703125" style="6" customWidth="1"/>
    <col min="129" max="129" width="9.85546875" style="6" customWidth="1"/>
    <col min="130" max="130" width="10.140625" style="6" customWidth="1"/>
    <col min="131" max="132" width="9.140625" style="6"/>
    <col min="133" max="133" width="10.5703125" style="6" customWidth="1"/>
    <col min="134" max="134" width="10" style="6" customWidth="1"/>
    <col min="135" max="135" width="9.85546875" style="6" customWidth="1"/>
    <col min="136" max="137" width="9.140625" style="6"/>
    <col min="138" max="138" width="10.42578125" style="6" customWidth="1"/>
    <col min="139" max="139" width="9.7109375" style="6" customWidth="1"/>
    <col min="140" max="140" width="10" style="6" customWidth="1"/>
    <col min="141" max="142" width="9.140625" style="6"/>
    <col min="143" max="143" width="10.140625" style="6" customWidth="1"/>
    <col min="144" max="144" width="12.7109375" style="6" bestFit="1" customWidth="1"/>
    <col min="145" max="16384" width="9.140625" style="6"/>
  </cols>
  <sheetData>
    <row r="1" spans="1:145" ht="15" x14ac:dyDescent="0.2">
      <c r="A1" s="116" t="s">
        <v>521</v>
      </c>
    </row>
    <row r="2" spans="1:145" ht="15" x14ac:dyDescent="0.2">
      <c r="B2" s="105" t="s">
        <v>534</v>
      </c>
      <c r="C2" s="95"/>
      <c r="D2" s="95"/>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row>
    <row r="3" spans="1:145" x14ac:dyDescent="0.2">
      <c r="B3" s="1"/>
      <c r="C3" s="95"/>
      <c r="D3" s="95"/>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row>
    <row r="4" spans="1:145" x14ac:dyDescent="0.2">
      <c r="A4" s="2"/>
      <c r="B4" s="3"/>
      <c r="E4" s="28"/>
      <c r="F4" s="28"/>
      <c r="EM4" s="5"/>
    </row>
    <row r="5" spans="1:145" ht="12.75" customHeight="1" x14ac:dyDescent="0.2">
      <c r="B5" s="6" t="s">
        <v>520</v>
      </c>
      <c r="E5" s="28"/>
      <c r="F5" s="7" t="s">
        <v>0</v>
      </c>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2"/>
      <c r="DP5" s="132"/>
      <c r="DQ5" s="132"/>
      <c r="DR5" s="132"/>
      <c r="DS5" s="132"/>
      <c r="DT5" s="131"/>
      <c r="DU5" s="131"/>
      <c r="DV5" s="131"/>
      <c r="DW5" s="131"/>
      <c r="DX5" s="131"/>
      <c r="DY5" s="131"/>
      <c r="DZ5" s="131"/>
      <c r="EA5" s="131"/>
      <c r="EB5" s="131"/>
      <c r="EC5" s="131"/>
      <c r="ED5" s="131"/>
      <c r="EE5" s="131"/>
      <c r="EF5" s="131"/>
      <c r="EG5" s="131"/>
      <c r="EH5" s="131"/>
      <c r="EI5" s="131"/>
      <c r="EJ5" s="131"/>
      <c r="EK5" s="131"/>
      <c r="EL5" s="131"/>
      <c r="EM5" s="131"/>
    </row>
    <row r="6" spans="1:145" ht="76.5" x14ac:dyDescent="0.2">
      <c r="A6" s="8" t="s">
        <v>1</v>
      </c>
      <c r="B6" s="8" t="s">
        <v>2</v>
      </c>
      <c r="C6" s="8" t="s">
        <v>3</v>
      </c>
      <c r="D6" s="9" t="s">
        <v>4</v>
      </c>
      <c r="E6" s="8" t="s">
        <v>5</v>
      </c>
      <c r="F6" s="8" t="s">
        <v>6</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row>
    <row r="7" spans="1:145" s="14" customFormat="1" x14ac:dyDescent="0.2">
      <c r="A7" s="11"/>
      <c r="B7" s="12"/>
      <c r="C7" s="94"/>
      <c r="D7" s="94"/>
      <c r="E7" s="94"/>
      <c r="F7" s="94"/>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row>
    <row r="8" spans="1:145" x14ac:dyDescent="0.2">
      <c r="A8" s="96" t="s">
        <v>7</v>
      </c>
      <c r="B8" s="15" t="s">
        <v>8</v>
      </c>
      <c r="C8" s="16">
        <f t="shared" ref="C8:F8" si="0">+C9+C67+C111+C96+C91</f>
        <v>595352000</v>
      </c>
      <c r="D8" s="16">
        <f t="shared" si="0"/>
        <v>141842000</v>
      </c>
      <c r="E8" s="16">
        <f t="shared" si="0"/>
        <v>88240707.159999996</v>
      </c>
      <c r="F8" s="16">
        <f t="shared" si="0"/>
        <v>43939947.109999999</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28"/>
      <c r="EO8" s="28"/>
    </row>
    <row r="9" spans="1:145" x14ac:dyDescent="0.2">
      <c r="A9" s="96" t="s">
        <v>9</v>
      </c>
      <c r="B9" s="15" t="s">
        <v>10</v>
      </c>
      <c r="C9" s="16">
        <f t="shared" ref="C9:F9" si="1">+C15+C53+C10</f>
        <v>595352000</v>
      </c>
      <c r="D9" s="16">
        <f t="shared" si="1"/>
        <v>141842000</v>
      </c>
      <c r="E9" s="16">
        <f t="shared" si="1"/>
        <v>88529377.159999996</v>
      </c>
      <c r="F9" s="16">
        <f t="shared" si="1"/>
        <v>44076301.109999999</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28"/>
      <c r="EO9" s="28"/>
    </row>
    <row r="10" spans="1:145" x14ac:dyDescent="0.2">
      <c r="A10" s="96" t="s">
        <v>11</v>
      </c>
      <c r="B10" s="15" t="s">
        <v>12</v>
      </c>
      <c r="C10" s="16">
        <f t="shared" ref="C10:F10" si="2">+C11+C12+C13+C14</f>
        <v>0</v>
      </c>
      <c r="D10" s="16">
        <f t="shared" si="2"/>
        <v>0</v>
      </c>
      <c r="E10" s="16">
        <f t="shared" si="2"/>
        <v>0</v>
      </c>
      <c r="F10" s="16">
        <f t="shared" si="2"/>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28"/>
      <c r="EO10" s="28"/>
    </row>
    <row r="11" spans="1:145" ht="38.25" x14ac:dyDescent="0.2">
      <c r="A11" s="96" t="s">
        <v>13</v>
      </c>
      <c r="B11" s="15" t="s">
        <v>14</v>
      </c>
      <c r="C11" s="16"/>
      <c r="D11" s="16"/>
      <c r="E11" s="17"/>
      <c r="F11" s="17"/>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28"/>
      <c r="EO11" s="28"/>
    </row>
    <row r="12" spans="1:145" ht="38.25" x14ac:dyDescent="0.2">
      <c r="A12" s="96" t="s">
        <v>15</v>
      </c>
      <c r="B12" s="15" t="s">
        <v>16</v>
      </c>
      <c r="C12" s="16"/>
      <c r="D12" s="16"/>
      <c r="E12" s="17"/>
      <c r="F12" s="17"/>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28"/>
      <c r="EO12" s="28"/>
    </row>
    <row r="13" spans="1:145" ht="25.5" x14ac:dyDescent="0.2">
      <c r="A13" s="96" t="s">
        <v>17</v>
      </c>
      <c r="B13" s="15" t="s">
        <v>18</v>
      </c>
      <c r="C13" s="16"/>
      <c r="D13" s="16"/>
      <c r="E13" s="17"/>
      <c r="F13" s="17"/>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28"/>
      <c r="EO13" s="28"/>
    </row>
    <row r="14" spans="1:145" ht="38.25" x14ac:dyDescent="0.2">
      <c r="A14" s="96" t="s">
        <v>19</v>
      </c>
      <c r="B14" s="15" t="s">
        <v>20</v>
      </c>
      <c r="C14" s="16"/>
      <c r="D14" s="16"/>
      <c r="E14" s="17"/>
      <c r="F14" s="1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28"/>
      <c r="EO14" s="28"/>
    </row>
    <row r="15" spans="1:145" x14ac:dyDescent="0.2">
      <c r="A15" s="96" t="s">
        <v>21</v>
      </c>
      <c r="B15" s="15" t="s">
        <v>22</v>
      </c>
      <c r="C15" s="16">
        <f t="shared" ref="C15:F15" si="3">+C16+C29</f>
        <v>595133000</v>
      </c>
      <c r="D15" s="16">
        <f t="shared" si="3"/>
        <v>141811000</v>
      </c>
      <c r="E15" s="16">
        <f t="shared" si="3"/>
        <v>88491849.700000003</v>
      </c>
      <c r="F15" s="16">
        <f t="shared" si="3"/>
        <v>44066905.130000003</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28"/>
      <c r="EO15" s="28"/>
    </row>
    <row r="16" spans="1:145" x14ac:dyDescent="0.2">
      <c r="A16" s="96" t="s">
        <v>23</v>
      </c>
      <c r="B16" s="15" t="s">
        <v>24</v>
      </c>
      <c r="C16" s="16">
        <f t="shared" ref="C16:F16" si="4">+C17+C25+C28</f>
        <v>34560000</v>
      </c>
      <c r="D16" s="16">
        <f t="shared" si="4"/>
        <v>8361000</v>
      </c>
      <c r="E16" s="16">
        <f t="shared" si="4"/>
        <v>4853463.7</v>
      </c>
      <c r="F16" s="16">
        <f t="shared" si="4"/>
        <v>2484404.13</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28"/>
      <c r="EO16" s="28"/>
    </row>
    <row r="17" spans="1:145" ht="25.5" x14ac:dyDescent="0.2">
      <c r="A17" s="96" t="s">
        <v>25</v>
      </c>
      <c r="B17" s="15" t="s">
        <v>26</v>
      </c>
      <c r="C17" s="16">
        <f t="shared" ref="C17:F17" si="5">C18+C19+C21+C22+C23+C20+C24</f>
        <v>8308000</v>
      </c>
      <c r="D17" s="16">
        <f t="shared" si="5"/>
        <v>1960000</v>
      </c>
      <c r="E17" s="16">
        <f t="shared" si="5"/>
        <v>237093</v>
      </c>
      <c r="F17" s="16">
        <f t="shared" si="5"/>
        <v>110918</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28"/>
      <c r="EO17" s="28"/>
    </row>
    <row r="18" spans="1:145" ht="25.5" x14ac:dyDescent="0.2">
      <c r="A18" s="97" t="s">
        <v>27</v>
      </c>
      <c r="B18" s="18" t="s">
        <v>28</v>
      </c>
      <c r="C18" s="16">
        <v>8308000</v>
      </c>
      <c r="D18" s="16">
        <v>1960000</v>
      </c>
      <c r="E18" s="128">
        <v>71004</v>
      </c>
      <c r="F18" s="128">
        <v>33311</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28"/>
      <c r="EO18" s="28"/>
    </row>
    <row r="19" spans="1:145" ht="25.5" x14ac:dyDescent="0.2">
      <c r="A19" s="97" t="s">
        <v>29</v>
      </c>
      <c r="B19" s="18" t="s">
        <v>30</v>
      </c>
      <c r="C19" s="16"/>
      <c r="D19" s="16"/>
      <c r="E19" s="19"/>
      <c r="F19" s="19"/>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28"/>
      <c r="EO19" s="28"/>
    </row>
    <row r="20" spans="1:145" x14ac:dyDescent="0.2">
      <c r="A20" s="97" t="s">
        <v>31</v>
      </c>
      <c r="B20" s="18" t="s">
        <v>32</v>
      </c>
      <c r="C20" s="16"/>
      <c r="D20" s="16"/>
      <c r="E20" s="19"/>
      <c r="F20" s="19"/>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28"/>
      <c r="EO20" s="28"/>
    </row>
    <row r="21" spans="1:145" ht="25.5" x14ac:dyDescent="0.2">
      <c r="A21" s="97" t="s">
        <v>33</v>
      </c>
      <c r="B21" s="18" t="s">
        <v>34</v>
      </c>
      <c r="C21" s="16"/>
      <c r="D21" s="16"/>
      <c r="E21" s="19"/>
      <c r="F21" s="19"/>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28"/>
      <c r="EO21" s="28"/>
    </row>
    <row r="22" spans="1:145" ht="25.5" x14ac:dyDescent="0.2">
      <c r="A22" s="97" t="s">
        <v>35</v>
      </c>
      <c r="B22" s="18" t="s">
        <v>36</v>
      </c>
      <c r="C22" s="16"/>
      <c r="D22" s="16"/>
      <c r="E22" s="19"/>
      <c r="F22" s="19"/>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28"/>
      <c r="EO22" s="28"/>
    </row>
    <row r="23" spans="1:145" ht="43.5" customHeight="1" x14ac:dyDescent="0.2">
      <c r="A23" s="97" t="s">
        <v>37</v>
      </c>
      <c r="B23" s="98" t="s">
        <v>38</v>
      </c>
      <c r="C23" s="16"/>
      <c r="D23" s="16"/>
      <c r="E23" s="19"/>
      <c r="F23" s="19"/>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28"/>
      <c r="EO23" s="28"/>
    </row>
    <row r="24" spans="1:145" ht="43.5" customHeight="1" x14ac:dyDescent="0.2">
      <c r="A24" s="97" t="s">
        <v>39</v>
      </c>
      <c r="B24" s="98" t="s">
        <v>40</v>
      </c>
      <c r="C24" s="16"/>
      <c r="D24" s="16"/>
      <c r="E24" s="128">
        <v>166089</v>
      </c>
      <c r="F24" s="128">
        <v>77607</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28"/>
      <c r="EO24" s="28"/>
    </row>
    <row r="25" spans="1:145" x14ac:dyDescent="0.2">
      <c r="A25" s="96" t="s">
        <v>41</v>
      </c>
      <c r="B25" s="99" t="s">
        <v>42</v>
      </c>
      <c r="C25" s="20">
        <f t="shared" ref="C25:F25" si="6">C26+C27</f>
        <v>0</v>
      </c>
      <c r="D25" s="20">
        <f t="shared" si="6"/>
        <v>0</v>
      </c>
      <c r="E25" s="20">
        <f t="shared" si="6"/>
        <v>5491</v>
      </c>
      <c r="F25" s="20">
        <f t="shared" si="6"/>
        <v>2871</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28"/>
      <c r="EO25" s="28"/>
    </row>
    <row r="26" spans="1:145" x14ac:dyDescent="0.2">
      <c r="A26" s="97" t="s">
        <v>43</v>
      </c>
      <c r="B26" s="98" t="s">
        <v>44</v>
      </c>
      <c r="C26" s="16"/>
      <c r="D26" s="16"/>
      <c r="E26" s="128">
        <v>5491</v>
      </c>
      <c r="F26" s="128">
        <v>2871</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28"/>
      <c r="EO26" s="28"/>
    </row>
    <row r="27" spans="1:145" ht="25.5" x14ac:dyDescent="0.2">
      <c r="A27" s="97" t="s">
        <v>45</v>
      </c>
      <c r="B27" s="98" t="s">
        <v>46</v>
      </c>
      <c r="C27" s="16"/>
      <c r="D27" s="16"/>
      <c r="E27" s="128"/>
      <c r="F27" s="128"/>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28"/>
      <c r="EO27" s="28"/>
    </row>
    <row r="28" spans="1:145" ht="25.5" x14ac:dyDescent="0.2">
      <c r="A28" s="97" t="s">
        <v>47</v>
      </c>
      <c r="B28" s="98" t="s">
        <v>48</v>
      </c>
      <c r="C28" s="16">
        <v>26252000</v>
      </c>
      <c r="D28" s="16">
        <v>6401000</v>
      </c>
      <c r="E28" s="128">
        <v>4610879.7</v>
      </c>
      <c r="F28" s="128">
        <v>2370615.13</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28"/>
      <c r="EO28" s="28"/>
    </row>
    <row r="29" spans="1:145" x14ac:dyDescent="0.2">
      <c r="A29" s="96" t="s">
        <v>49</v>
      </c>
      <c r="B29" s="15" t="s">
        <v>50</v>
      </c>
      <c r="C29" s="16">
        <f t="shared" ref="C29:F29" si="7">C30+C36+C52+C37+C38+C39+C40+C41+C42+C43+C44+C45+C46+C47+C48+C49+C50+C51</f>
        <v>560573000</v>
      </c>
      <c r="D29" s="16">
        <f t="shared" si="7"/>
        <v>133450000</v>
      </c>
      <c r="E29" s="16">
        <f t="shared" si="7"/>
        <v>83638386</v>
      </c>
      <c r="F29" s="16">
        <f t="shared" si="7"/>
        <v>41582501</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28"/>
      <c r="EO29" s="28"/>
    </row>
    <row r="30" spans="1:145" ht="25.5" x14ac:dyDescent="0.2">
      <c r="A30" s="96" t="s">
        <v>51</v>
      </c>
      <c r="B30" s="15" t="s">
        <v>52</v>
      </c>
      <c r="C30" s="16">
        <f t="shared" ref="C30:F30" si="8">C31+C32+C33+C34+C35</f>
        <v>541635000</v>
      </c>
      <c r="D30" s="16">
        <f t="shared" si="8"/>
        <v>130511000</v>
      </c>
      <c r="E30" s="16">
        <f t="shared" si="8"/>
        <v>81660664</v>
      </c>
      <c r="F30" s="16">
        <f t="shared" si="8"/>
        <v>40415520</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28"/>
      <c r="EO30" s="28"/>
    </row>
    <row r="31" spans="1:145" ht="25.5" x14ac:dyDescent="0.2">
      <c r="A31" s="97" t="s">
        <v>53</v>
      </c>
      <c r="B31" s="18" t="s">
        <v>54</v>
      </c>
      <c r="C31" s="16">
        <v>541635000</v>
      </c>
      <c r="D31" s="16">
        <v>130511000</v>
      </c>
      <c r="E31" s="128">
        <v>80711337</v>
      </c>
      <c r="F31" s="128">
        <v>40373134</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28"/>
      <c r="EO31" s="28"/>
    </row>
    <row r="32" spans="1:145" ht="38.25" x14ac:dyDescent="0.2">
      <c r="A32" s="97" t="s">
        <v>55</v>
      </c>
      <c r="B32" s="100" t="s">
        <v>56</v>
      </c>
      <c r="C32" s="16"/>
      <c r="D32" s="16"/>
      <c r="E32" s="128">
        <v>71553</v>
      </c>
      <c r="F32" s="128">
        <v>42386</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28"/>
      <c r="EO32" s="28"/>
    </row>
    <row r="33" spans="1:145" ht="27.75" customHeight="1" x14ac:dyDescent="0.2">
      <c r="A33" s="97" t="s">
        <v>57</v>
      </c>
      <c r="B33" s="18" t="s">
        <v>58</v>
      </c>
      <c r="C33" s="16"/>
      <c r="D33" s="16"/>
      <c r="E33" s="128"/>
      <c r="F33" s="128"/>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28"/>
      <c r="EO33" s="28"/>
    </row>
    <row r="34" spans="1:145" x14ac:dyDescent="0.2">
      <c r="A34" s="97" t="s">
        <v>59</v>
      </c>
      <c r="B34" s="18" t="s">
        <v>60</v>
      </c>
      <c r="C34" s="16"/>
      <c r="D34" s="16"/>
      <c r="E34" s="128">
        <v>877774</v>
      </c>
      <c r="F34" s="128">
        <v>0</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28"/>
      <c r="EO34" s="28"/>
    </row>
    <row r="35" spans="1:145" x14ac:dyDescent="0.2">
      <c r="A35" s="97" t="s">
        <v>61</v>
      </c>
      <c r="B35" s="18" t="s">
        <v>62</v>
      </c>
      <c r="C35" s="16"/>
      <c r="D35" s="16"/>
      <c r="E35" s="128"/>
      <c r="F35" s="128"/>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28"/>
      <c r="EO35" s="28"/>
    </row>
    <row r="36" spans="1:145" x14ac:dyDescent="0.2">
      <c r="A36" s="97" t="s">
        <v>63</v>
      </c>
      <c r="B36" s="18" t="s">
        <v>64</v>
      </c>
      <c r="C36" s="16"/>
      <c r="D36" s="16"/>
      <c r="E36" s="128"/>
      <c r="F36" s="128"/>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28"/>
      <c r="EO36" s="28"/>
    </row>
    <row r="37" spans="1:145" ht="25.5" x14ac:dyDescent="0.2">
      <c r="A37" s="97" t="s">
        <v>65</v>
      </c>
      <c r="B37" s="101" t="s">
        <v>66</v>
      </c>
      <c r="C37" s="16"/>
      <c r="D37" s="16"/>
      <c r="E37" s="128"/>
      <c r="F37" s="128"/>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28"/>
      <c r="EO37" s="28"/>
    </row>
    <row r="38" spans="1:145" ht="38.25" x14ac:dyDescent="0.2">
      <c r="A38" s="97" t="s">
        <v>67</v>
      </c>
      <c r="B38" s="18" t="s">
        <v>68</v>
      </c>
      <c r="C38" s="16">
        <v>45000</v>
      </c>
      <c r="D38" s="16">
        <v>10000</v>
      </c>
      <c r="E38" s="128">
        <v>3319</v>
      </c>
      <c r="F38" s="128">
        <v>612</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28"/>
      <c r="EO38" s="28"/>
    </row>
    <row r="39" spans="1:145" ht="51" x14ac:dyDescent="0.2">
      <c r="A39" s="97" t="s">
        <v>69</v>
      </c>
      <c r="B39" s="18" t="s">
        <v>70</v>
      </c>
      <c r="C39" s="16"/>
      <c r="D39" s="16"/>
      <c r="E39" s="128">
        <v>-21</v>
      </c>
      <c r="F39" s="128">
        <v>-21</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28"/>
      <c r="EO39" s="28"/>
    </row>
    <row r="40" spans="1:145" ht="38.25" x14ac:dyDescent="0.2">
      <c r="A40" s="97" t="s">
        <v>71</v>
      </c>
      <c r="B40" s="18" t="s">
        <v>72</v>
      </c>
      <c r="C40" s="16"/>
      <c r="D40" s="16"/>
      <c r="E40" s="128"/>
      <c r="F40" s="128"/>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28"/>
      <c r="EO40" s="28"/>
    </row>
    <row r="41" spans="1:145" ht="38.25" x14ac:dyDescent="0.2">
      <c r="A41" s="97" t="s">
        <v>73</v>
      </c>
      <c r="B41" s="18" t="s">
        <v>74</v>
      </c>
      <c r="C41" s="16"/>
      <c r="D41" s="16"/>
      <c r="E41" s="128"/>
      <c r="F41" s="128"/>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28"/>
      <c r="EO41" s="28"/>
    </row>
    <row r="42" spans="1:145" ht="38.25" x14ac:dyDescent="0.2">
      <c r="A42" s="97" t="s">
        <v>75</v>
      </c>
      <c r="B42" s="18" t="s">
        <v>76</v>
      </c>
      <c r="C42" s="16"/>
      <c r="D42" s="16"/>
      <c r="E42" s="128"/>
      <c r="F42" s="128"/>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28"/>
      <c r="EO42" s="28"/>
    </row>
    <row r="43" spans="1:145" ht="38.25" x14ac:dyDescent="0.2">
      <c r="A43" s="97" t="s">
        <v>77</v>
      </c>
      <c r="B43" s="18" t="s">
        <v>78</v>
      </c>
      <c r="C43" s="16"/>
      <c r="D43" s="16"/>
      <c r="E43" s="128"/>
      <c r="F43" s="128"/>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28"/>
      <c r="EO43" s="28"/>
    </row>
    <row r="44" spans="1:145" ht="25.5" x14ac:dyDescent="0.2">
      <c r="A44" s="97" t="s">
        <v>79</v>
      </c>
      <c r="B44" s="18" t="s">
        <v>80</v>
      </c>
      <c r="C44" s="16">
        <v>92000</v>
      </c>
      <c r="D44" s="16">
        <v>24000</v>
      </c>
      <c r="E44" s="128">
        <v>53417</v>
      </c>
      <c r="F44" s="128">
        <v>1188</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28"/>
      <c r="EO44" s="28"/>
    </row>
    <row r="45" spans="1:145" ht="25.5" x14ac:dyDescent="0.2">
      <c r="A45" s="97" t="s">
        <v>81</v>
      </c>
      <c r="B45" s="18" t="s">
        <v>82</v>
      </c>
      <c r="C45" s="16"/>
      <c r="D45" s="16"/>
      <c r="E45" s="128">
        <v>442</v>
      </c>
      <c r="F45" s="128">
        <v>-651</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28"/>
      <c r="EO45" s="28"/>
    </row>
    <row r="46" spans="1:145" x14ac:dyDescent="0.2">
      <c r="A46" s="97" t="s">
        <v>83</v>
      </c>
      <c r="B46" s="18" t="s">
        <v>84</v>
      </c>
      <c r="C46" s="16"/>
      <c r="D46" s="16"/>
      <c r="E46" s="128">
        <v>23118</v>
      </c>
      <c r="F46" s="128">
        <v>26700</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28"/>
      <c r="EO46" s="28"/>
    </row>
    <row r="47" spans="1:145" x14ac:dyDescent="0.2">
      <c r="A47" s="97" t="s">
        <v>85</v>
      </c>
      <c r="B47" s="18" t="s">
        <v>86</v>
      </c>
      <c r="C47" s="16">
        <v>97000</v>
      </c>
      <c r="D47" s="16">
        <v>23000</v>
      </c>
      <c r="E47" s="128">
        <v>31927</v>
      </c>
      <c r="F47" s="128">
        <v>14734</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28"/>
      <c r="EO47" s="28"/>
    </row>
    <row r="48" spans="1:145" ht="38.25" customHeight="1" x14ac:dyDescent="0.2">
      <c r="A48" s="102" t="s">
        <v>87</v>
      </c>
      <c r="B48" s="21" t="s">
        <v>88</v>
      </c>
      <c r="C48" s="16"/>
      <c r="D48" s="16"/>
      <c r="E48" s="128"/>
      <c r="F48" s="128"/>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28"/>
      <c r="EO48" s="28"/>
    </row>
    <row r="49" spans="1:145" x14ac:dyDescent="0.2">
      <c r="A49" s="102" t="s">
        <v>89</v>
      </c>
      <c r="B49" s="21" t="s">
        <v>90</v>
      </c>
      <c r="C49" s="16"/>
      <c r="D49" s="16"/>
      <c r="E49" s="128"/>
      <c r="F49" s="128"/>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28"/>
      <c r="EO49" s="28"/>
    </row>
    <row r="50" spans="1:145" ht="25.5" x14ac:dyDescent="0.2">
      <c r="A50" s="102" t="s">
        <v>91</v>
      </c>
      <c r="B50" s="21" t="s">
        <v>92</v>
      </c>
      <c r="C50" s="16">
        <v>511000</v>
      </c>
      <c r="D50" s="16">
        <v>125000</v>
      </c>
      <c r="E50" s="128">
        <v>161152</v>
      </c>
      <c r="F50" s="128">
        <v>99119</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28"/>
      <c r="EO50" s="28"/>
    </row>
    <row r="51" spans="1:145" x14ac:dyDescent="0.2">
      <c r="A51" s="102" t="s">
        <v>93</v>
      </c>
      <c r="B51" s="21" t="s">
        <v>94</v>
      </c>
      <c r="C51" s="16">
        <v>18193000</v>
      </c>
      <c r="D51" s="16">
        <v>2757000</v>
      </c>
      <c r="E51" s="128">
        <v>1704368</v>
      </c>
      <c r="F51" s="128">
        <v>1025300</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28"/>
      <c r="EO51" s="28"/>
    </row>
    <row r="52" spans="1:145" x14ac:dyDescent="0.2">
      <c r="A52" s="97" t="s">
        <v>95</v>
      </c>
      <c r="B52" s="18" t="s">
        <v>96</v>
      </c>
      <c r="C52" s="16"/>
      <c r="D52" s="16"/>
      <c r="E52" s="128"/>
      <c r="F52" s="128"/>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28"/>
      <c r="EO52" s="28"/>
    </row>
    <row r="53" spans="1:145" x14ac:dyDescent="0.2">
      <c r="A53" s="96" t="s">
        <v>97</v>
      </c>
      <c r="B53" s="15" t="s">
        <v>98</v>
      </c>
      <c r="C53" s="16">
        <f t="shared" ref="C53:F53" si="9">+C54+C59</f>
        <v>219000</v>
      </c>
      <c r="D53" s="16">
        <f t="shared" si="9"/>
        <v>31000</v>
      </c>
      <c r="E53" s="16">
        <f t="shared" si="9"/>
        <v>37527.46</v>
      </c>
      <c r="F53" s="16">
        <f t="shared" si="9"/>
        <v>9395.98</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28"/>
      <c r="EO53" s="28"/>
    </row>
    <row r="54" spans="1:145" x14ac:dyDescent="0.2">
      <c r="A54" s="96" t="s">
        <v>99</v>
      </c>
      <c r="B54" s="15" t="s">
        <v>100</v>
      </c>
      <c r="C54" s="16">
        <f t="shared" ref="C54:F54" si="10">+C55+C57</f>
        <v>7000</v>
      </c>
      <c r="D54" s="16">
        <f t="shared" si="10"/>
        <v>1000</v>
      </c>
      <c r="E54" s="16">
        <f t="shared" si="10"/>
        <v>4627.46</v>
      </c>
      <c r="F54" s="16">
        <f t="shared" si="10"/>
        <v>45.98</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28"/>
      <c r="EO54" s="28"/>
    </row>
    <row r="55" spans="1:145" x14ac:dyDescent="0.2">
      <c r="A55" s="96" t="s">
        <v>101</v>
      </c>
      <c r="B55" s="15" t="s">
        <v>102</v>
      </c>
      <c r="C55" s="16">
        <f t="shared" ref="C55:F55" si="11">+C56</f>
        <v>7000</v>
      </c>
      <c r="D55" s="16">
        <f t="shared" si="11"/>
        <v>1000</v>
      </c>
      <c r="E55" s="16">
        <f t="shared" si="11"/>
        <v>4627.46</v>
      </c>
      <c r="F55" s="16">
        <f t="shared" si="11"/>
        <v>45.98</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28"/>
      <c r="EO55" s="28"/>
    </row>
    <row r="56" spans="1:145" x14ac:dyDescent="0.2">
      <c r="A56" s="97" t="s">
        <v>103</v>
      </c>
      <c r="B56" s="18" t="s">
        <v>104</v>
      </c>
      <c r="C56" s="16">
        <v>7000</v>
      </c>
      <c r="D56" s="16">
        <v>1000</v>
      </c>
      <c r="E56" s="128">
        <v>4627.46</v>
      </c>
      <c r="F56" s="128">
        <v>45.98</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28"/>
      <c r="EO56" s="28"/>
    </row>
    <row r="57" spans="1:145" x14ac:dyDescent="0.2">
      <c r="A57" s="96" t="s">
        <v>105</v>
      </c>
      <c r="B57" s="15" t="s">
        <v>106</v>
      </c>
      <c r="C57" s="16">
        <f t="shared" ref="C57:F57" si="12">+C58</f>
        <v>0</v>
      </c>
      <c r="D57" s="16">
        <f t="shared" si="12"/>
        <v>0</v>
      </c>
      <c r="E57" s="16">
        <f t="shared" si="12"/>
        <v>0</v>
      </c>
      <c r="F57" s="16">
        <f t="shared" si="12"/>
        <v>0</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28"/>
      <c r="EO57" s="28"/>
    </row>
    <row r="58" spans="1:145" x14ac:dyDescent="0.2">
      <c r="A58" s="97" t="s">
        <v>107</v>
      </c>
      <c r="B58" s="18" t="s">
        <v>108</v>
      </c>
      <c r="C58" s="16"/>
      <c r="D58" s="16"/>
      <c r="E58" s="19"/>
      <c r="F58" s="1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28"/>
      <c r="EO58" s="28"/>
    </row>
    <row r="59" spans="1:145" s="22" customFormat="1" x14ac:dyDescent="0.2">
      <c r="A59" s="103" t="s">
        <v>109</v>
      </c>
      <c r="B59" s="15" t="s">
        <v>110</v>
      </c>
      <c r="C59" s="16">
        <f t="shared" ref="C59:F59" si="13">+C60+C65</f>
        <v>212000</v>
      </c>
      <c r="D59" s="16">
        <f t="shared" si="13"/>
        <v>30000</v>
      </c>
      <c r="E59" s="16">
        <f t="shared" si="13"/>
        <v>32900</v>
      </c>
      <c r="F59" s="16">
        <f t="shared" si="13"/>
        <v>9350</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row>
    <row r="60" spans="1:145" x14ac:dyDescent="0.2">
      <c r="A60" s="96" t="s">
        <v>111</v>
      </c>
      <c r="B60" s="15" t="s">
        <v>112</v>
      </c>
      <c r="C60" s="16">
        <f t="shared" ref="C60:F60" si="14">C64+C62+C63+C61</f>
        <v>212000</v>
      </c>
      <c r="D60" s="16">
        <f t="shared" si="14"/>
        <v>30000</v>
      </c>
      <c r="E60" s="16">
        <f t="shared" si="14"/>
        <v>32900</v>
      </c>
      <c r="F60" s="16">
        <f t="shared" si="14"/>
        <v>9350</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28"/>
      <c r="EO60" s="28"/>
    </row>
    <row r="61" spans="1:145" x14ac:dyDescent="0.2">
      <c r="A61" s="96" t="s">
        <v>113</v>
      </c>
      <c r="B61" s="15" t="s">
        <v>114</v>
      </c>
      <c r="C61" s="16"/>
      <c r="D61" s="16"/>
      <c r="E61" s="16"/>
      <c r="F61" s="16"/>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28"/>
      <c r="EO61" s="28"/>
    </row>
    <row r="62" spans="1:145" x14ac:dyDescent="0.2">
      <c r="A62" s="23" t="s">
        <v>115</v>
      </c>
      <c r="B62" s="15" t="s">
        <v>116</v>
      </c>
      <c r="C62" s="16"/>
      <c r="D62" s="16"/>
      <c r="E62" s="17"/>
      <c r="F62" s="17"/>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28"/>
      <c r="EO62" s="28"/>
    </row>
    <row r="63" spans="1:145" x14ac:dyDescent="0.2">
      <c r="A63" s="23" t="s">
        <v>117</v>
      </c>
      <c r="B63" s="15" t="s">
        <v>118</v>
      </c>
      <c r="C63" s="16"/>
      <c r="D63" s="16"/>
      <c r="E63" s="17"/>
      <c r="F63" s="17"/>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28"/>
      <c r="EO63" s="28"/>
    </row>
    <row r="64" spans="1:145" x14ac:dyDescent="0.2">
      <c r="A64" s="97" t="s">
        <v>119</v>
      </c>
      <c r="B64" s="24" t="s">
        <v>120</v>
      </c>
      <c r="C64" s="16">
        <v>212000</v>
      </c>
      <c r="D64" s="16">
        <v>30000</v>
      </c>
      <c r="E64" s="128">
        <v>32900</v>
      </c>
      <c r="F64" s="128">
        <v>9350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28"/>
      <c r="EO64" s="28"/>
    </row>
    <row r="65" spans="1:145" x14ac:dyDescent="0.2">
      <c r="A65" s="96" t="s">
        <v>121</v>
      </c>
      <c r="B65" s="15" t="s">
        <v>122</v>
      </c>
      <c r="C65" s="16">
        <f t="shared" ref="C65:F65" si="15">C66</f>
        <v>0</v>
      </c>
      <c r="D65" s="16">
        <f t="shared" si="15"/>
        <v>0</v>
      </c>
      <c r="E65" s="16">
        <f t="shared" si="15"/>
        <v>0</v>
      </c>
      <c r="F65" s="16">
        <f t="shared" si="15"/>
        <v>0</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28"/>
      <c r="EO65" s="28"/>
    </row>
    <row r="66" spans="1:145" x14ac:dyDescent="0.2">
      <c r="A66" s="97" t="s">
        <v>123</v>
      </c>
      <c r="B66" s="24" t="s">
        <v>124</v>
      </c>
      <c r="C66" s="16"/>
      <c r="D66" s="16"/>
      <c r="E66" s="19"/>
      <c r="F66" s="19"/>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28"/>
      <c r="EO66" s="28"/>
    </row>
    <row r="67" spans="1:145" x14ac:dyDescent="0.2">
      <c r="A67" s="96" t="s">
        <v>125</v>
      </c>
      <c r="B67" s="15" t="s">
        <v>126</v>
      </c>
      <c r="C67" s="16">
        <f t="shared" ref="C67:F67" si="16">+C68</f>
        <v>0</v>
      </c>
      <c r="D67" s="16">
        <f t="shared" si="16"/>
        <v>0</v>
      </c>
      <c r="E67" s="16">
        <f t="shared" si="16"/>
        <v>0</v>
      </c>
      <c r="F67" s="16">
        <f t="shared" si="16"/>
        <v>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28"/>
      <c r="EO67" s="28"/>
    </row>
    <row r="68" spans="1:145" x14ac:dyDescent="0.2">
      <c r="A68" s="96" t="s">
        <v>127</v>
      </c>
      <c r="B68" s="15" t="s">
        <v>128</v>
      </c>
      <c r="C68" s="16">
        <f t="shared" ref="C68:F68" si="17">+C69+C82</f>
        <v>0</v>
      </c>
      <c r="D68" s="16">
        <f t="shared" si="17"/>
        <v>0</v>
      </c>
      <c r="E68" s="16">
        <f t="shared" si="17"/>
        <v>0</v>
      </c>
      <c r="F68" s="16">
        <f t="shared" si="17"/>
        <v>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28"/>
      <c r="EO68" s="28"/>
    </row>
    <row r="69" spans="1:145" x14ac:dyDescent="0.2">
      <c r="A69" s="96" t="s">
        <v>129</v>
      </c>
      <c r="B69" s="15" t="s">
        <v>130</v>
      </c>
      <c r="C69" s="16">
        <f t="shared" ref="C69:F69" si="18">C70+C71+C72+C73+C75+C76+C77+C78+C74+C79+C80+C81</f>
        <v>0</v>
      </c>
      <c r="D69" s="16">
        <f t="shared" si="18"/>
        <v>0</v>
      </c>
      <c r="E69" s="16">
        <f t="shared" si="18"/>
        <v>0</v>
      </c>
      <c r="F69" s="16">
        <f t="shared" si="18"/>
        <v>0</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28"/>
      <c r="EO69" s="28"/>
    </row>
    <row r="70" spans="1:145" ht="25.5" x14ac:dyDescent="0.2">
      <c r="A70" s="97" t="s">
        <v>131</v>
      </c>
      <c r="B70" s="24" t="s">
        <v>132</v>
      </c>
      <c r="C70" s="16"/>
      <c r="D70" s="16"/>
      <c r="E70" s="19"/>
      <c r="F70" s="19"/>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28"/>
      <c r="EO70" s="28"/>
    </row>
    <row r="71" spans="1:145" ht="25.5" x14ac:dyDescent="0.2">
      <c r="A71" s="97" t="s">
        <v>133</v>
      </c>
      <c r="B71" s="24" t="s">
        <v>134</v>
      </c>
      <c r="C71" s="16"/>
      <c r="D71" s="16"/>
      <c r="E71" s="19"/>
      <c r="F71" s="19"/>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28"/>
      <c r="EO71" s="28"/>
    </row>
    <row r="72" spans="1:145" ht="25.5" x14ac:dyDescent="0.2">
      <c r="A72" s="104" t="s">
        <v>135</v>
      </c>
      <c r="B72" s="24" t="s">
        <v>136</v>
      </c>
      <c r="C72" s="16"/>
      <c r="D72" s="16"/>
      <c r="E72" s="19"/>
      <c r="F72" s="19"/>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28"/>
      <c r="EO72" s="28"/>
    </row>
    <row r="73" spans="1:145" ht="25.5" x14ac:dyDescent="0.2">
      <c r="A73" s="97" t="s">
        <v>137</v>
      </c>
      <c r="B73" s="25" t="s">
        <v>138</v>
      </c>
      <c r="C73" s="16"/>
      <c r="D73" s="16"/>
      <c r="E73" s="19"/>
      <c r="F73" s="19"/>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28"/>
      <c r="EO73" s="28"/>
    </row>
    <row r="74" spans="1:145" x14ac:dyDescent="0.2">
      <c r="A74" s="97" t="s">
        <v>139</v>
      </c>
      <c r="B74" s="25" t="s">
        <v>140</v>
      </c>
      <c r="C74" s="16"/>
      <c r="D74" s="16"/>
      <c r="E74" s="19"/>
      <c r="F74" s="19"/>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28"/>
      <c r="EO74" s="28"/>
    </row>
    <row r="75" spans="1:145" ht="25.5" x14ac:dyDescent="0.2">
      <c r="A75" s="97" t="s">
        <v>141</v>
      </c>
      <c r="B75" s="25" t="s">
        <v>142</v>
      </c>
      <c r="C75" s="16"/>
      <c r="D75" s="16"/>
      <c r="E75" s="19"/>
      <c r="F75" s="19"/>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28"/>
      <c r="EO75" s="28"/>
    </row>
    <row r="76" spans="1:145" ht="25.5" x14ac:dyDescent="0.2">
      <c r="A76" s="97" t="s">
        <v>143</v>
      </c>
      <c r="B76" s="25" t="s">
        <v>144</v>
      </c>
      <c r="C76" s="16"/>
      <c r="D76" s="16"/>
      <c r="E76" s="19"/>
      <c r="F76" s="19"/>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28"/>
      <c r="EO76" s="28"/>
    </row>
    <row r="77" spans="1:145" ht="25.5" x14ac:dyDescent="0.2">
      <c r="A77" s="97" t="s">
        <v>145</v>
      </c>
      <c r="B77" s="25" t="s">
        <v>146</v>
      </c>
      <c r="C77" s="16"/>
      <c r="D77" s="16"/>
      <c r="E77" s="19"/>
      <c r="F77" s="19"/>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28"/>
      <c r="EO77" s="28"/>
    </row>
    <row r="78" spans="1:145" ht="51" x14ac:dyDescent="0.2">
      <c r="A78" s="97" t="s">
        <v>147</v>
      </c>
      <c r="B78" s="25" t="s">
        <v>148</v>
      </c>
      <c r="C78" s="16"/>
      <c r="D78" s="16"/>
      <c r="E78" s="19"/>
      <c r="F78" s="19"/>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28"/>
      <c r="EO78" s="28"/>
    </row>
    <row r="79" spans="1:145" ht="25.5" x14ac:dyDescent="0.2">
      <c r="A79" s="97" t="s">
        <v>149</v>
      </c>
      <c r="B79" s="25" t="s">
        <v>150</v>
      </c>
      <c r="C79" s="16"/>
      <c r="D79" s="16"/>
      <c r="E79" s="19"/>
      <c r="F79" s="19"/>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28"/>
      <c r="EO79" s="28"/>
    </row>
    <row r="80" spans="1:145" ht="25.5" x14ac:dyDescent="0.2">
      <c r="A80" s="97" t="s">
        <v>151</v>
      </c>
      <c r="B80" s="25" t="s">
        <v>152</v>
      </c>
      <c r="C80" s="16"/>
      <c r="D80" s="16"/>
      <c r="E80" s="19"/>
      <c r="F80" s="19"/>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28"/>
      <c r="EO80" s="28"/>
    </row>
    <row r="81" spans="1:145" ht="51" x14ac:dyDescent="0.2">
      <c r="A81" s="97" t="s">
        <v>153</v>
      </c>
      <c r="B81" s="25" t="s">
        <v>154</v>
      </c>
      <c r="C81" s="16"/>
      <c r="D81" s="16"/>
      <c r="E81" s="19"/>
      <c r="F81" s="19"/>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28"/>
      <c r="EO81" s="28"/>
    </row>
    <row r="82" spans="1:145" x14ac:dyDescent="0.2">
      <c r="A82" s="96" t="s">
        <v>155</v>
      </c>
      <c r="B82" s="15" t="s">
        <v>156</v>
      </c>
      <c r="C82" s="16">
        <f t="shared" ref="C82:F82" si="19">+C83+C84+C85+C86+C87+C88+C89+C90</f>
        <v>0</v>
      </c>
      <c r="D82" s="16">
        <f t="shared" si="19"/>
        <v>0</v>
      </c>
      <c r="E82" s="16">
        <f t="shared" si="19"/>
        <v>0</v>
      </c>
      <c r="F82" s="16">
        <f t="shared" si="19"/>
        <v>0</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28"/>
      <c r="EO82" s="28"/>
    </row>
    <row r="83" spans="1:145" ht="25.5" x14ac:dyDescent="0.2">
      <c r="A83" s="97" t="s">
        <v>157</v>
      </c>
      <c r="B83" s="18" t="s">
        <v>158</v>
      </c>
      <c r="C83" s="16"/>
      <c r="D83" s="16"/>
      <c r="E83" s="19"/>
      <c r="F83" s="19"/>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28"/>
      <c r="EO83" s="28"/>
    </row>
    <row r="84" spans="1:145" ht="25.5" x14ac:dyDescent="0.2">
      <c r="A84" s="97" t="s">
        <v>159</v>
      </c>
      <c r="B84" s="26" t="s">
        <v>138</v>
      </c>
      <c r="C84" s="16"/>
      <c r="D84" s="16"/>
      <c r="E84" s="19"/>
      <c r="F84" s="19"/>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28"/>
      <c r="EO84" s="28"/>
    </row>
    <row r="85" spans="1:145" ht="38.25" x14ac:dyDescent="0.2">
      <c r="A85" s="97" t="s">
        <v>160</v>
      </c>
      <c r="B85" s="18" t="s">
        <v>161</v>
      </c>
      <c r="C85" s="16"/>
      <c r="D85" s="16"/>
      <c r="E85" s="19"/>
      <c r="F85" s="19"/>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28"/>
      <c r="EO85" s="28"/>
    </row>
    <row r="86" spans="1:145" ht="38.25" x14ac:dyDescent="0.2">
      <c r="A86" s="97" t="s">
        <v>162</v>
      </c>
      <c r="B86" s="18" t="s">
        <v>163</v>
      </c>
      <c r="C86" s="16"/>
      <c r="D86" s="16"/>
      <c r="E86" s="19"/>
      <c r="F86" s="19"/>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28"/>
      <c r="EO86" s="28"/>
    </row>
    <row r="87" spans="1:145" ht="25.5" x14ac:dyDescent="0.2">
      <c r="A87" s="97" t="s">
        <v>164</v>
      </c>
      <c r="B87" s="18" t="s">
        <v>142</v>
      </c>
      <c r="C87" s="16"/>
      <c r="D87" s="16"/>
      <c r="E87" s="19"/>
      <c r="F87" s="19"/>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28"/>
      <c r="EO87" s="28"/>
    </row>
    <row r="88" spans="1:145" x14ac:dyDescent="0.2">
      <c r="A88" s="101" t="s">
        <v>165</v>
      </c>
      <c r="B88" s="18" t="s">
        <v>166</v>
      </c>
      <c r="C88" s="16"/>
      <c r="D88" s="16"/>
      <c r="E88" s="19"/>
      <c r="F88" s="19"/>
      <c r="Z88" s="28"/>
      <c r="AZ88" s="28"/>
      <c r="BA88" s="28"/>
      <c r="BB88" s="28"/>
      <c r="BT88" s="28"/>
    </row>
    <row r="89" spans="1:145" ht="63.75" x14ac:dyDescent="0.2">
      <c r="A89" s="18" t="s">
        <v>167</v>
      </c>
      <c r="B89" s="27" t="s">
        <v>168</v>
      </c>
      <c r="C89" s="16"/>
      <c r="D89" s="16"/>
      <c r="E89" s="19"/>
      <c r="F89" s="19"/>
      <c r="AZ89" s="28"/>
      <c r="BA89" s="28"/>
      <c r="BB89" s="28"/>
      <c r="BT89" s="28"/>
    </row>
    <row r="90" spans="1:145" ht="25.5" x14ac:dyDescent="0.2">
      <c r="A90" s="18" t="s">
        <v>169</v>
      </c>
      <c r="B90" s="29" t="s">
        <v>170</v>
      </c>
      <c r="C90" s="16"/>
      <c r="D90" s="16"/>
      <c r="E90" s="19"/>
      <c r="F90" s="19"/>
      <c r="AZ90" s="28"/>
      <c r="BA90" s="28"/>
      <c r="BB90" s="28"/>
      <c r="BT90" s="28"/>
    </row>
    <row r="91" spans="1:145" ht="38.25" x14ac:dyDescent="0.2">
      <c r="A91" s="18" t="s">
        <v>171</v>
      </c>
      <c r="B91" s="30" t="s">
        <v>172</v>
      </c>
      <c r="C91" s="20">
        <f t="shared" ref="C91:F91" si="20">C94+C92</f>
        <v>0</v>
      </c>
      <c r="D91" s="20">
        <f t="shared" si="20"/>
        <v>0</v>
      </c>
      <c r="E91" s="20">
        <f t="shared" si="20"/>
        <v>0</v>
      </c>
      <c r="F91" s="20">
        <f t="shared" si="20"/>
        <v>0</v>
      </c>
      <c r="AZ91" s="28"/>
      <c r="BA91" s="28"/>
      <c r="BB91" s="28"/>
      <c r="BT91" s="28"/>
    </row>
    <row r="92" spans="1:145" x14ac:dyDescent="0.2">
      <c r="A92" s="18" t="s">
        <v>173</v>
      </c>
      <c r="B92" s="29" t="s">
        <v>174</v>
      </c>
      <c r="C92" s="20">
        <f t="shared" ref="C92:F92" si="21">C93</f>
        <v>0</v>
      </c>
      <c r="D92" s="20">
        <f t="shared" si="21"/>
        <v>0</v>
      </c>
      <c r="E92" s="20">
        <f t="shared" si="21"/>
        <v>0</v>
      </c>
      <c r="F92" s="20">
        <f t="shared" si="21"/>
        <v>0</v>
      </c>
      <c r="AZ92" s="28"/>
      <c r="BA92" s="28"/>
      <c r="BB92" s="28"/>
      <c r="BT92" s="28"/>
    </row>
    <row r="93" spans="1:145" x14ac:dyDescent="0.2">
      <c r="A93" s="18" t="s">
        <v>175</v>
      </c>
      <c r="B93" s="29" t="s">
        <v>176</v>
      </c>
      <c r="C93" s="20"/>
      <c r="D93" s="20"/>
      <c r="E93" s="20"/>
      <c r="F93" s="20"/>
      <c r="AZ93" s="28"/>
      <c r="BA93" s="28"/>
      <c r="BB93" s="28"/>
      <c r="BT93" s="28"/>
    </row>
    <row r="94" spans="1:145" x14ac:dyDescent="0.2">
      <c r="A94" s="18" t="s">
        <v>177</v>
      </c>
      <c r="B94" s="29" t="s">
        <v>178</v>
      </c>
      <c r="C94" s="20">
        <f t="shared" ref="C94:F94" si="22">C95</f>
        <v>0</v>
      </c>
      <c r="D94" s="20">
        <f t="shared" si="22"/>
        <v>0</v>
      </c>
      <c r="E94" s="20">
        <f t="shared" si="22"/>
        <v>0</v>
      </c>
      <c r="F94" s="20">
        <f t="shared" si="22"/>
        <v>0</v>
      </c>
      <c r="AZ94" s="28"/>
      <c r="BA94" s="28"/>
      <c r="BB94" s="28"/>
      <c r="BT94" s="28"/>
    </row>
    <row r="95" spans="1:145" x14ac:dyDescent="0.2">
      <c r="A95" s="18" t="s">
        <v>179</v>
      </c>
      <c r="B95" s="29" t="s">
        <v>180</v>
      </c>
      <c r="C95" s="16"/>
      <c r="D95" s="16"/>
      <c r="E95" s="19"/>
      <c r="F95" s="19"/>
      <c r="AZ95" s="28"/>
      <c r="BA95" s="28"/>
      <c r="BB95" s="28"/>
      <c r="BT95" s="28"/>
    </row>
    <row r="96" spans="1:145" ht="38.25" x14ac:dyDescent="0.2">
      <c r="A96" s="18" t="s">
        <v>181</v>
      </c>
      <c r="B96" s="30" t="s">
        <v>172</v>
      </c>
      <c r="C96" s="20">
        <f t="shared" ref="C96:F96" si="23">C97+C100</f>
        <v>0</v>
      </c>
      <c r="D96" s="20">
        <f t="shared" si="23"/>
        <v>0</v>
      </c>
      <c r="E96" s="20">
        <f t="shared" si="23"/>
        <v>0</v>
      </c>
      <c r="F96" s="20">
        <f t="shared" si="23"/>
        <v>0</v>
      </c>
      <c r="AZ96" s="28"/>
      <c r="BA96" s="28"/>
      <c r="BB96" s="28"/>
      <c r="BT96" s="28"/>
    </row>
    <row r="97" spans="1:72" x14ac:dyDescent="0.2">
      <c r="A97" s="18" t="s">
        <v>182</v>
      </c>
      <c r="B97" s="29" t="s">
        <v>178</v>
      </c>
      <c r="C97" s="20">
        <f t="shared" ref="C97:F97" si="24">C98+C99</f>
        <v>0</v>
      </c>
      <c r="D97" s="20">
        <f t="shared" si="24"/>
        <v>0</v>
      </c>
      <c r="E97" s="20">
        <f t="shared" si="24"/>
        <v>0</v>
      </c>
      <c r="F97" s="20">
        <f t="shared" si="24"/>
        <v>0</v>
      </c>
      <c r="AZ97" s="28"/>
      <c r="BA97" s="28"/>
      <c r="BB97" s="28"/>
      <c r="BT97" s="28"/>
    </row>
    <row r="98" spans="1:72" x14ac:dyDescent="0.2">
      <c r="A98" s="18" t="s">
        <v>183</v>
      </c>
      <c r="B98" s="29" t="s">
        <v>184</v>
      </c>
      <c r="C98" s="16"/>
      <c r="D98" s="16"/>
      <c r="E98" s="19"/>
      <c r="F98" s="19"/>
      <c r="AZ98" s="28"/>
      <c r="BA98" s="28"/>
      <c r="BB98" s="28"/>
      <c r="BT98" s="28"/>
    </row>
    <row r="99" spans="1:72" x14ac:dyDescent="0.2">
      <c r="A99" s="18" t="s">
        <v>185</v>
      </c>
      <c r="B99" s="29" t="s">
        <v>186</v>
      </c>
      <c r="C99" s="16"/>
      <c r="D99" s="16"/>
      <c r="E99" s="19"/>
      <c r="F99" s="19"/>
      <c r="AZ99" s="28"/>
      <c r="BA99" s="28"/>
      <c r="BB99" s="28"/>
      <c r="BT99" s="28"/>
    </row>
    <row r="100" spans="1:72" x14ac:dyDescent="0.2">
      <c r="A100" s="18" t="s">
        <v>187</v>
      </c>
      <c r="B100" s="30" t="s">
        <v>518</v>
      </c>
      <c r="C100" s="20">
        <f t="shared" ref="C100:F100" si="25">C101+C102</f>
        <v>0</v>
      </c>
      <c r="D100" s="20">
        <f t="shared" si="25"/>
        <v>0</v>
      </c>
      <c r="E100" s="20">
        <f t="shared" si="25"/>
        <v>0</v>
      </c>
      <c r="F100" s="20">
        <f t="shared" si="25"/>
        <v>0</v>
      </c>
      <c r="AZ100" s="28"/>
      <c r="BA100" s="28"/>
      <c r="BB100" s="28"/>
      <c r="BT100" s="28"/>
    </row>
    <row r="101" spans="1:72" x14ac:dyDescent="0.2">
      <c r="A101" s="18" t="s">
        <v>188</v>
      </c>
      <c r="B101" s="29" t="s">
        <v>184</v>
      </c>
      <c r="C101" s="16"/>
      <c r="D101" s="16"/>
      <c r="E101" s="19"/>
      <c r="F101" s="19"/>
      <c r="AZ101" s="28"/>
      <c r="BA101" s="28"/>
      <c r="BB101" s="28"/>
      <c r="BT101" s="28"/>
    </row>
    <row r="102" spans="1:72" x14ac:dyDescent="0.2">
      <c r="A102" s="18" t="s">
        <v>189</v>
      </c>
      <c r="B102" s="29" t="s">
        <v>186</v>
      </c>
      <c r="C102" s="16"/>
      <c r="D102" s="16"/>
      <c r="E102" s="19"/>
      <c r="F102" s="19"/>
      <c r="AZ102" s="28"/>
      <c r="BA102" s="28"/>
      <c r="BB102" s="28"/>
      <c r="BT102" s="28"/>
    </row>
    <row r="103" spans="1:72" ht="25.5" x14ac:dyDescent="0.2">
      <c r="A103" s="31" t="s">
        <v>190</v>
      </c>
      <c r="B103" s="32" t="s">
        <v>191</v>
      </c>
      <c r="C103" s="20">
        <f t="shared" ref="C103:F103" si="26">C104+C107</f>
        <v>0</v>
      </c>
      <c r="D103" s="20">
        <f t="shared" si="26"/>
        <v>0</v>
      </c>
      <c r="E103" s="20">
        <f t="shared" si="26"/>
        <v>0</v>
      </c>
      <c r="F103" s="20">
        <f t="shared" si="26"/>
        <v>0</v>
      </c>
      <c r="AZ103" s="28"/>
      <c r="BA103" s="28"/>
      <c r="BB103" s="28"/>
      <c r="BT103" s="28"/>
    </row>
    <row r="104" spans="1:72" ht="38.25" x14ac:dyDescent="0.2">
      <c r="A104" s="18" t="s">
        <v>192</v>
      </c>
      <c r="B104" s="32" t="s">
        <v>172</v>
      </c>
      <c r="C104" s="20">
        <f t="shared" ref="C104:F104" si="27">C105+C106</f>
        <v>0</v>
      </c>
      <c r="D104" s="20">
        <f t="shared" si="27"/>
        <v>0</v>
      </c>
      <c r="E104" s="20">
        <f t="shared" si="27"/>
        <v>0</v>
      </c>
      <c r="F104" s="20">
        <f t="shared" si="27"/>
        <v>0</v>
      </c>
      <c r="AZ104" s="28"/>
      <c r="BA104" s="28"/>
      <c r="BB104" s="28"/>
      <c r="BT104" s="28"/>
    </row>
    <row r="105" spans="1:72" x14ac:dyDescent="0.2">
      <c r="A105" s="18" t="s">
        <v>193</v>
      </c>
      <c r="B105" s="18" t="s">
        <v>194</v>
      </c>
      <c r="C105" s="20"/>
      <c r="D105" s="20"/>
      <c r="E105" s="20"/>
      <c r="F105" s="20"/>
      <c r="AZ105" s="28"/>
      <c r="BA105" s="28"/>
      <c r="BB105" s="28"/>
      <c r="BT105" s="28"/>
    </row>
    <row r="106" spans="1:72" ht="26.25" customHeight="1" x14ac:dyDescent="0.2">
      <c r="A106" s="18" t="s">
        <v>195</v>
      </c>
      <c r="B106" s="18" t="s">
        <v>196</v>
      </c>
      <c r="C106" s="20"/>
      <c r="D106" s="20"/>
      <c r="E106" s="20"/>
      <c r="F106" s="20"/>
      <c r="AZ106" s="28"/>
      <c r="BA106" s="28"/>
      <c r="BB106" s="28"/>
      <c r="BT106" s="28"/>
    </row>
    <row r="107" spans="1:72" x14ac:dyDescent="0.2">
      <c r="A107" s="35"/>
      <c r="B107" s="33" t="s">
        <v>197</v>
      </c>
      <c r="C107" s="20">
        <f t="shared" ref="C107:F109" si="28">C108</f>
        <v>0</v>
      </c>
      <c r="D107" s="20">
        <f t="shared" si="28"/>
        <v>0</v>
      </c>
      <c r="E107" s="20">
        <f t="shared" si="28"/>
        <v>0</v>
      </c>
      <c r="F107" s="20">
        <f t="shared" si="28"/>
        <v>0</v>
      </c>
      <c r="AZ107" s="28"/>
      <c r="BA107" s="28"/>
      <c r="BB107" s="28"/>
      <c r="BT107" s="28"/>
    </row>
    <row r="108" spans="1:72" x14ac:dyDescent="0.2">
      <c r="A108" s="18" t="s">
        <v>198</v>
      </c>
      <c r="B108" s="33" t="s">
        <v>199</v>
      </c>
      <c r="C108" s="20">
        <f t="shared" si="28"/>
        <v>0</v>
      </c>
      <c r="D108" s="20">
        <f t="shared" si="28"/>
        <v>0</v>
      </c>
      <c r="E108" s="20">
        <f t="shared" si="28"/>
        <v>0</v>
      </c>
      <c r="F108" s="20">
        <f t="shared" si="28"/>
        <v>0</v>
      </c>
      <c r="AZ108" s="28"/>
      <c r="BA108" s="28"/>
      <c r="BB108" s="28"/>
      <c r="BT108" s="28"/>
    </row>
    <row r="109" spans="1:72" ht="25.5" x14ac:dyDescent="0.2">
      <c r="A109" s="18" t="s">
        <v>200</v>
      </c>
      <c r="B109" s="33" t="s">
        <v>201</v>
      </c>
      <c r="C109" s="20">
        <f t="shared" si="28"/>
        <v>0</v>
      </c>
      <c r="D109" s="20">
        <f t="shared" si="28"/>
        <v>0</v>
      </c>
      <c r="E109" s="20">
        <f t="shared" si="28"/>
        <v>0</v>
      </c>
      <c r="F109" s="20">
        <f t="shared" si="28"/>
        <v>0</v>
      </c>
      <c r="AZ109" s="28"/>
      <c r="BA109" s="28"/>
      <c r="BB109" s="28"/>
      <c r="BT109" s="28"/>
    </row>
    <row r="110" spans="1:72" x14ac:dyDescent="0.2">
      <c r="A110" s="18" t="s">
        <v>202</v>
      </c>
      <c r="B110" s="34" t="s">
        <v>203</v>
      </c>
      <c r="C110" s="16"/>
      <c r="D110" s="16"/>
      <c r="E110" s="19"/>
      <c r="F110" s="20"/>
      <c r="BT110" s="28"/>
    </row>
    <row r="111" spans="1:72" ht="12" customHeight="1" x14ac:dyDescent="0.2">
      <c r="A111" s="32" t="s">
        <v>204</v>
      </c>
      <c r="B111" s="32" t="s">
        <v>205</v>
      </c>
      <c r="C111" s="20">
        <f t="shared" ref="C111:F111" si="29">C112</f>
        <v>0</v>
      </c>
      <c r="D111" s="20">
        <f t="shared" si="29"/>
        <v>0</v>
      </c>
      <c r="E111" s="20">
        <f t="shared" si="29"/>
        <v>-288670</v>
      </c>
      <c r="F111" s="20">
        <f t="shared" si="29"/>
        <v>-136354</v>
      </c>
      <c r="BT111" s="28"/>
    </row>
    <row r="112" spans="1:72" ht="25.5" x14ac:dyDescent="0.2">
      <c r="A112" s="18" t="s">
        <v>206</v>
      </c>
      <c r="B112" s="18" t="s">
        <v>207</v>
      </c>
      <c r="C112" s="16"/>
      <c r="D112" s="16"/>
      <c r="E112" s="128">
        <v>-288670</v>
      </c>
      <c r="F112" s="128">
        <v>-136354</v>
      </c>
      <c r="BT112" s="28"/>
    </row>
    <row r="113" spans="1:72" ht="15" x14ac:dyDescent="0.3">
      <c r="A113" s="37"/>
      <c r="B113" s="117" t="s">
        <v>522</v>
      </c>
      <c r="C113" s="41"/>
      <c r="D113" s="118"/>
      <c r="E113" s="41"/>
      <c r="BT113" s="28"/>
    </row>
    <row r="114" spans="1:72" ht="15" x14ac:dyDescent="0.3">
      <c r="A114" s="37"/>
      <c r="B114" s="39"/>
      <c r="C114" s="41"/>
      <c r="D114" s="118"/>
      <c r="E114" s="41"/>
      <c r="BT114" s="28"/>
    </row>
    <row r="115" spans="1:72" ht="15.75" x14ac:dyDescent="0.3">
      <c r="A115" s="119" t="s">
        <v>523</v>
      </c>
      <c r="B115" s="120"/>
      <c r="C115" s="41"/>
      <c r="D115" s="118"/>
      <c r="E115" s="41"/>
      <c r="BT115" s="28"/>
    </row>
    <row r="116" spans="1:72" ht="15" x14ac:dyDescent="0.3">
      <c r="B116" s="121"/>
      <c r="C116" s="41"/>
      <c r="D116" s="118"/>
      <c r="E116" s="41"/>
      <c r="BT116" s="28"/>
    </row>
    <row r="117" spans="1:72" ht="15.75" x14ac:dyDescent="0.3">
      <c r="A117" s="122"/>
      <c r="B117" s="123" t="s">
        <v>524</v>
      </c>
      <c r="C117" s="41"/>
      <c r="D117" s="124" t="s">
        <v>525</v>
      </c>
      <c r="E117" s="41"/>
      <c r="BT117" s="28"/>
    </row>
    <row r="118" spans="1:72" ht="15" x14ac:dyDescent="0.3">
      <c r="B118" s="28" t="s">
        <v>526</v>
      </c>
      <c r="C118" s="41"/>
      <c r="D118" s="125" t="s">
        <v>527</v>
      </c>
      <c r="E118" s="41"/>
      <c r="BT118" s="28"/>
    </row>
    <row r="119" spans="1:72" ht="15" x14ac:dyDescent="0.3">
      <c r="A119" s="37"/>
      <c r="B119" s="39"/>
      <c r="C119" s="41"/>
      <c r="D119" s="125"/>
      <c r="E119" s="41"/>
      <c r="BT119" s="28"/>
    </row>
    <row r="120" spans="1:72" ht="15" x14ac:dyDescent="0.3">
      <c r="A120" s="37"/>
      <c r="B120" s="39"/>
      <c r="C120" s="41"/>
      <c r="D120" s="125"/>
      <c r="E120" s="41"/>
      <c r="BT120" s="28"/>
    </row>
    <row r="121" spans="1:72" ht="15" x14ac:dyDescent="0.3">
      <c r="A121" s="37"/>
      <c r="B121" s="39"/>
      <c r="C121" s="41"/>
      <c r="D121" s="125"/>
      <c r="E121" s="41"/>
      <c r="BT121" s="28"/>
    </row>
    <row r="122" spans="1:72" ht="15" x14ac:dyDescent="0.3">
      <c r="A122" s="37"/>
      <c r="B122" s="39"/>
      <c r="C122" s="41"/>
      <c r="D122" s="126" t="s">
        <v>528</v>
      </c>
      <c r="E122" s="41"/>
      <c r="BT122" s="28"/>
    </row>
    <row r="123" spans="1:72" ht="15" x14ac:dyDescent="0.3">
      <c r="A123" s="37"/>
      <c r="B123" s="39"/>
      <c r="C123" s="41"/>
      <c r="D123" s="125" t="s">
        <v>529</v>
      </c>
      <c r="E123" s="41"/>
      <c r="BT123" s="28"/>
    </row>
    <row r="124" spans="1:72" ht="15" x14ac:dyDescent="0.3">
      <c r="A124" s="37"/>
      <c r="B124" s="39"/>
      <c r="C124" s="41"/>
      <c r="D124" s="41"/>
      <c r="E124" s="41"/>
      <c r="BT124" s="28"/>
    </row>
    <row r="125" spans="1:72" ht="15" x14ac:dyDescent="0.3">
      <c r="A125" s="37"/>
      <c r="B125" s="39"/>
      <c r="C125" s="41"/>
      <c r="D125" s="41"/>
      <c r="E125" s="41"/>
      <c r="BT125" s="28"/>
    </row>
    <row r="126" spans="1:72" ht="15" x14ac:dyDescent="0.3">
      <c r="A126" s="37"/>
      <c r="B126" s="39"/>
      <c r="C126" s="41"/>
      <c r="D126" s="127" t="s">
        <v>530</v>
      </c>
      <c r="E126" s="41"/>
      <c r="BT126" s="28"/>
    </row>
    <row r="127" spans="1:72" ht="15" x14ac:dyDescent="0.3">
      <c r="A127" s="37"/>
      <c r="B127" s="39"/>
      <c r="C127" s="41"/>
      <c r="D127" s="28" t="s">
        <v>531</v>
      </c>
      <c r="E127" s="41"/>
      <c r="BT127" s="28"/>
    </row>
    <row r="128" spans="1:72" x14ac:dyDescent="0.2">
      <c r="BT128" s="28"/>
    </row>
    <row r="129" spans="72:72" x14ac:dyDescent="0.2">
      <c r="BT129" s="28"/>
    </row>
    <row r="130" spans="72:72" x14ac:dyDescent="0.2">
      <c r="BT130" s="28"/>
    </row>
    <row r="131" spans="72:72" x14ac:dyDescent="0.2">
      <c r="BT131" s="28"/>
    </row>
    <row r="132" spans="72:72" x14ac:dyDescent="0.2">
      <c r="BT132" s="28"/>
    </row>
    <row r="133" spans="72:72" x14ac:dyDescent="0.2">
      <c r="BT133" s="28"/>
    </row>
    <row r="134" spans="72:72" x14ac:dyDescent="0.2">
      <c r="BT134" s="28"/>
    </row>
    <row r="135" spans="72:72" x14ac:dyDescent="0.2">
      <c r="BT135" s="28"/>
    </row>
    <row r="136" spans="72:72" x14ac:dyDescent="0.2">
      <c r="BT136" s="28"/>
    </row>
    <row r="137" spans="72:72" x14ac:dyDescent="0.2">
      <c r="BT137" s="28"/>
    </row>
    <row r="138" spans="72:72" x14ac:dyDescent="0.2">
      <c r="BT138" s="28"/>
    </row>
    <row r="139" spans="72:72" x14ac:dyDescent="0.2">
      <c r="BT139" s="28"/>
    </row>
    <row r="140" spans="72:72" x14ac:dyDescent="0.2">
      <c r="BT140" s="28"/>
    </row>
    <row r="141" spans="72:72" x14ac:dyDescent="0.2">
      <c r="BT141" s="28"/>
    </row>
    <row r="142" spans="72:72" x14ac:dyDescent="0.2">
      <c r="BT142" s="28"/>
    </row>
    <row r="143" spans="72:72" x14ac:dyDescent="0.2">
      <c r="BT143" s="28"/>
    </row>
    <row r="144" spans="72:72" x14ac:dyDescent="0.2">
      <c r="BT144" s="28"/>
    </row>
    <row r="145" spans="72:72" x14ac:dyDescent="0.2">
      <c r="BT145" s="28"/>
    </row>
    <row r="146" spans="72:72" x14ac:dyDescent="0.2">
      <c r="BT146" s="28"/>
    </row>
    <row r="147" spans="72:72" x14ac:dyDescent="0.2">
      <c r="BT147" s="28"/>
    </row>
    <row r="148" spans="72:72" x14ac:dyDescent="0.2">
      <c r="BT148" s="28"/>
    </row>
    <row r="149" spans="72:72" x14ac:dyDescent="0.2">
      <c r="BT149" s="28"/>
    </row>
    <row r="150" spans="72:72" x14ac:dyDescent="0.2">
      <c r="BT150" s="28"/>
    </row>
    <row r="151" spans="72:72" x14ac:dyDescent="0.2">
      <c r="BT151" s="28"/>
    </row>
    <row r="152" spans="72:72" x14ac:dyDescent="0.2">
      <c r="BT152" s="28"/>
    </row>
    <row r="153" spans="72:72" x14ac:dyDescent="0.2">
      <c r="BT153" s="28"/>
    </row>
    <row r="154" spans="72:72" x14ac:dyDescent="0.2">
      <c r="BT154" s="28"/>
    </row>
    <row r="155" spans="72:72" x14ac:dyDescent="0.2">
      <c r="BT155" s="28"/>
    </row>
    <row r="156" spans="72:72" x14ac:dyDescent="0.2">
      <c r="BT156" s="28"/>
    </row>
    <row r="157" spans="72:72" x14ac:dyDescent="0.2">
      <c r="BT157" s="28"/>
    </row>
  </sheetData>
  <protectedRanges>
    <protectedRange sqref="E83:F84 C25:F25 C57:F57 E88:F90 C59:F59 C67:F68 C82:F82 E95:F95 E98:F99 E101:F102 E19:F23 E72:F81" name="Zonă1" securityDescriptor="O:WDG:WDD:(A;;CC;;;AN)(A;;CC;;;AU)(A;;CC;;;WD)"/>
    <protectedRange sqref="E18:F18" name="Zonă1_2" securityDescriptor="O:WDG:WDD:(A;;CC;;;AN)(A;;CC;;;AU)(A;;CC;;;WD)"/>
    <protectedRange sqref="E24:F24" name="Zonă1_3" securityDescriptor="O:WDG:WDD:(A;;CC;;;AN)(A;;CC;;;AU)(A;;CC;;;WD)"/>
    <protectedRange sqref="E26:F28" name="Zonă1_4" securityDescriptor="O:WDG:WDD:(A;;CC;;;AN)(A;;CC;;;AU)(A;;CC;;;WD)"/>
    <protectedRange sqref="E31:F52" name="Zonă1_6" securityDescriptor="O:WDG:WDD:(A;;CC;;;AN)(A;;CC;;;AU)(A;;CC;;;WD)"/>
    <protectedRange sqref="E56:F56" name="Zonă1_7" securityDescriptor="O:WDG:WDD:(A;;CC;;;AN)(A;;CC;;;AU)(A;;CC;;;WD)"/>
    <protectedRange sqref="E64:F64" name="Zonă1_8" securityDescriptor="O:WDG:WDD:(A;;CC;;;AN)(A;;CC;;;AU)(A;;CC;;;WD)"/>
  </protectedRanges>
  <mergeCells count="28">
    <mergeCell ref="AM5:AQ5"/>
    <mergeCell ref="G5:H5"/>
    <mergeCell ref="I5:M5"/>
    <mergeCell ref="N5:R5"/>
    <mergeCell ref="S5:W5"/>
    <mergeCell ref="X5:AB5"/>
    <mergeCell ref="AC5:AG5"/>
    <mergeCell ref="AH5:AL5"/>
    <mergeCell ref="CU5:CY5"/>
    <mergeCell ref="AR5:AV5"/>
    <mergeCell ref="AW5:BA5"/>
    <mergeCell ref="BB5:BF5"/>
    <mergeCell ref="BG5:BK5"/>
    <mergeCell ref="BL5:BP5"/>
    <mergeCell ref="BQ5:BU5"/>
    <mergeCell ref="BV5:BZ5"/>
    <mergeCell ref="CA5:CE5"/>
    <mergeCell ref="CF5:CJ5"/>
    <mergeCell ref="CK5:CO5"/>
    <mergeCell ref="CP5:CT5"/>
    <mergeCell ref="ED5:EH5"/>
    <mergeCell ref="EI5:EM5"/>
    <mergeCell ref="CZ5:DD5"/>
    <mergeCell ref="DE5:DI5"/>
    <mergeCell ref="DJ5:DN5"/>
    <mergeCell ref="DO5:DS5"/>
    <mergeCell ref="DT5:DX5"/>
    <mergeCell ref="DY5:EC5"/>
  </mergeCells>
  <pageMargins left="0.75" right="0.75" top="1" bottom="1" header="0.5" footer="0.5"/>
  <pageSetup paperSize="9" scale="63" orientation="portrait" r:id="rId1"/>
  <headerFooter alignWithMargins="0"/>
  <rowBreaks count="1" manualBreakCount="1">
    <brk id="4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pageSetUpPr fitToPage="1"/>
  </sheetPr>
  <dimension ref="A1:GE303"/>
  <sheetViews>
    <sheetView tabSelected="1" zoomScale="90" zoomScaleNormal="90" workbookViewId="0">
      <pane xSplit="3" ySplit="7" topLeftCell="D274" activePane="bottomRight" state="frozen"/>
      <selection activeCell="G7" sqref="G7:H290"/>
      <selection pane="topRight" activeCell="G7" sqref="G7:H290"/>
      <selection pane="bottomLeft" activeCell="G7" sqref="G7:H290"/>
      <selection pane="bottomRight" activeCell="G6" sqref="G6:G290"/>
    </sheetView>
  </sheetViews>
  <sheetFormatPr defaultRowHeight="15" x14ac:dyDescent="0.3"/>
  <cols>
    <col min="1" max="1" width="14.42578125" style="37" customWidth="1"/>
    <col min="2" max="2" width="63.7109375" style="39" customWidth="1"/>
    <col min="3" max="3" width="7" style="39" hidden="1" customWidth="1"/>
    <col min="4" max="4" width="16.5703125" style="39" customWidth="1"/>
    <col min="5" max="5" width="18" style="39" customWidth="1"/>
    <col min="6" max="6" width="15.7109375" style="39" bestFit="1" customWidth="1"/>
    <col min="7" max="7" width="16.85546875" style="39" customWidth="1"/>
    <col min="8" max="8" width="14.5703125" style="39" bestFit="1" customWidth="1"/>
    <col min="9" max="16384" width="9.140625" style="40"/>
  </cols>
  <sheetData>
    <row r="1" spans="1:8" x14ac:dyDescent="0.3">
      <c r="A1" s="116" t="s">
        <v>521</v>
      </c>
    </row>
    <row r="2" spans="1:8" ht="20.25" x14ac:dyDescent="0.35">
      <c r="B2" s="106" t="s">
        <v>533</v>
      </c>
      <c r="C2" s="38"/>
    </row>
    <row r="3" spans="1:8" x14ac:dyDescent="0.3">
      <c r="B3" s="38"/>
      <c r="C3" s="38"/>
    </row>
    <row r="4" spans="1:8" x14ac:dyDescent="0.3">
      <c r="B4" s="38"/>
      <c r="C4" s="38"/>
    </row>
    <row r="5" spans="1:8" x14ac:dyDescent="0.3">
      <c r="B5" s="6" t="s">
        <v>520</v>
      </c>
      <c r="D5" s="42"/>
      <c r="E5" s="42"/>
      <c r="F5" s="43"/>
      <c r="G5" s="44"/>
      <c r="H5" s="45" t="s">
        <v>0</v>
      </c>
    </row>
    <row r="6" spans="1:8" s="49" customFormat="1" ht="60" x14ac:dyDescent="0.2">
      <c r="A6" s="46"/>
      <c r="B6" s="47" t="s">
        <v>2</v>
      </c>
      <c r="C6" s="47"/>
      <c r="D6" s="47" t="s">
        <v>208</v>
      </c>
      <c r="E6" s="48" t="s">
        <v>209</v>
      </c>
      <c r="F6" s="48" t="s">
        <v>210</v>
      </c>
      <c r="G6" s="47" t="s">
        <v>211</v>
      </c>
      <c r="H6" s="47" t="s">
        <v>212</v>
      </c>
    </row>
    <row r="7" spans="1:8" x14ac:dyDescent="0.3">
      <c r="A7" s="50"/>
      <c r="B7" s="51" t="s">
        <v>213</v>
      </c>
      <c r="C7" s="51"/>
      <c r="D7" s="52"/>
      <c r="E7" s="52"/>
      <c r="F7" s="52"/>
      <c r="G7" s="52"/>
      <c r="H7" s="52"/>
    </row>
    <row r="8" spans="1:8" s="56" customFormat="1" ht="16.5" customHeight="1" x14ac:dyDescent="0.3">
      <c r="A8" s="53" t="s">
        <v>214</v>
      </c>
      <c r="B8" s="54" t="s">
        <v>215</v>
      </c>
      <c r="C8" s="108">
        <f t="shared" ref="C8:H8" si="0">+C9+C17</f>
        <v>0</v>
      </c>
      <c r="D8" s="108">
        <f t="shared" si="0"/>
        <v>666620170</v>
      </c>
      <c r="E8" s="108">
        <f t="shared" si="0"/>
        <v>623540940</v>
      </c>
      <c r="F8" s="108">
        <f t="shared" si="0"/>
        <v>261821250</v>
      </c>
      <c r="G8" s="108">
        <f t="shared" si="0"/>
        <v>196157869.72999999</v>
      </c>
      <c r="H8" s="108">
        <f t="shared" si="0"/>
        <v>82613897.239999995</v>
      </c>
    </row>
    <row r="9" spans="1:8" s="56" customFormat="1" x14ac:dyDescent="0.3">
      <c r="A9" s="53" t="s">
        <v>216</v>
      </c>
      <c r="B9" s="57" t="s">
        <v>217</v>
      </c>
      <c r="C9" s="108">
        <f>+C10+C11+C14+C12+C13+C16+C251+C15</f>
        <v>0</v>
      </c>
      <c r="D9" s="108">
        <f t="shared" ref="D9:H9" si="1">+D10+D11+D14+D12+D13+D16+D251+D15</f>
        <v>666384170</v>
      </c>
      <c r="E9" s="108">
        <f t="shared" si="1"/>
        <v>623304940</v>
      </c>
      <c r="F9" s="108">
        <f t="shared" si="1"/>
        <v>261821250</v>
      </c>
      <c r="G9" s="108">
        <f t="shared" si="1"/>
        <v>196157869.72999999</v>
      </c>
      <c r="H9" s="108">
        <f t="shared" si="1"/>
        <v>82613897.239999995</v>
      </c>
    </row>
    <row r="10" spans="1:8" s="56" customFormat="1" x14ac:dyDescent="0.3">
      <c r="A10" s="53" t="s">
        <v>218</v>
      </c>
      <c r="B10" s="57" t="s">
        <v>219</v>
      </c>
      <c r="C10" s="108">
        <f t="shared" ref="C10:H10" si="2">+C24</f>
        <v>0</v>
      </c>
      <c r="D10" s="108">
        <f t="shared" si="2"/>
        <v>5931000</v>
      </c>
      <c r="E10" s="108">
        <f t="shared" si="2"/>
        <v>5931000</v>
      </c>
      <c r="F10" s="108">
        <f t="shared" si="2"/>
        <v>1424380</v>
      </c>
      <c r="G10" s="108">
        <f t="shared" si="2"/>
        <v>928422</v>
      </c>
      <c r="H10" s="108">
        <f t="shared" si="2"/>
        <v>474143</v>
      </c>
    </row>
    <row r="11" spans="1:8" s="56" customFormat="1" ht="16.5" customHeight="1" x14ac:dyDescent="0.3">
      <c r="A11" s="53" t="s">
        <v>220</v>
      </c>
      <c r="B11" s="57" t="s">
        <v>221</v>
      </c>
      <c r="C11" s="108">
        <f>+C44</f>
        <v>0</v>
      </c>
      <c r="D11" s="108">
        <f t="shared" ref="D11:H11" si="3">+D44</f>
        <v>379336560</v>
      </c>
      <c r="E11" s="108">
        <f t="shared" si="3"/>
        <v>336257330</v>
      </c>
      <c r="F11" s="108">
        <f t="shared" si="3"/>
        <v>176381870</v>
      </c>
      <c r="G11" s="108">
        <f t="shared" si="3"/>
        <v>136689383.63999999</v>
      </c>
      <c r="H11" s="108">
        <f t="shared" si="3"/>
        <v>53216221.11999999</v>
      </c>
    </row>
    <row r="12" spans="1:8" s="56" customFormat="1" x14ac:dyDescent="0.3">
      <c r="A12" s="53" t="s">
        <v>222</v>
      </c>
      <c r="B12" s="57" t="s">
        <v>223</v>
      </c>
      <c r="C12" s="108">
        <f>+C72</f>
        <v>0</v>
      </c>
      <c r="D12" s="108">
        <f t="shared" ref="D12:H12" si="4">+D72</f>
        <v>0</v>
      </c>
      <c r="E12" s="108">
        <f t="shared" si="4"/>
        <v>0</v>
      </c>
      <c r="F12" s="108">
        <f t="shared" si="4"/>
        <v>0</v>
      </c>
      <c r="G12" s="108">
        <f t="shared" si="4"/>
        <v>0</v>
      </c>
      <c r="H12" s="108">
        <f t="shared" si="4"/>
        <v>0</v>
      </c>
    </row>
    <row r="13" spans="1:8" s="56" customFormat="1" ht="30" x14ac:dyDescent="0.3">
      <c r="A13" s="53" t="s">
        <v>224</v>
      </c>
      <c r="B13" s="57" t="s">
        <v>225</v>
      </c>
      <c r="C13" s="108">
        <f>C252</f>
        <v>0</v>
      </c>
      <c r="D13" s="108">
        <f t="shared" ref="D13:H13" si="5">D252</f>
        <v>212280610</v>
      </c>
      <c r="E13" s="108">
        <f t="shared" si="5"/>
        <v>212280610</v>
      </c>
      <c r="F13" s="108">
        <f t="shared" si="5"/>
        <v>65315000</v>
      </c>
      <c r="G13" s="108">
        <f t="shared" si="5"/>
        <v>42639881</v>
      </c>
      <c r="H13" s="108">
        <f t="shared" si="5"/>
        <v>20965879</v>
      </c>
    </row>
    <row r="14" spans="1:8" s="56" customFormat="1" ht="16.5" customHeight="1" x14ac:dyDescent="0.3">
      <c r="A14" s="53" t="s">
        <v>226</v>
      </c>
      <c r="B14" s="57" t="s">
        <v>227</v>
      </c>
      <c r="C14" s="108">
        <f>C265</f>
        <v>0</v>
      </c>
      <c r="D14" s="108">
        <f t="shared" ref="D14:H14" si="6">D265</f>
        <v>68804000</v>
      </c>
      <c r="E14" s="108">
        <f t="shared" si="6"/>
        <v>68804000</v>
      </c>
      <c r="F14" s="108">
        <f t="shared" si="6"/>
        <v>18697000</v>
      </c>
      <c r="G14" s="108">
        <f t="shared" si="6"/>
        <v>15998164</v>
      </c>
      <c r="H14" s="108">
        <f t="shared" si="6"/>
        <v>8000552</v>
      </c>
    </row>
    <row r="15" spans="1:8" s="56" customFormat="1" ht="30" x14ac:dyDescent="0.3">
      <c r="A15" s="53" t="s">
        <v>228</v>
      </c>
      <c r="B15" s="57" t="s">
        <v>229</v>
      </c>
      <c r="C15" s="108">
        <f>C272</f>
        <v>0</v>
      </c>
      <c r="D15" s="108">
        <f t="shared" ref="D15:H15" si="7">D272</f>
        <v>0</v>
      </c>
      <c r="E15" s="108">
        <f t="shared" si="7"/>
        <v>0</v>
      </c>
      <c r="F15" s="108">
        <f t="shared" si="7"/>
        <v>0</v>
      </c>
      <c r="G15" s="108">
        <f t="shared" si="7"/>
        <v>0</v>
      </c>
      <c r="H15" s="108">
        <f t="shared" si="7"/>
        <v>0</v>
      </c>
    </row>
    <row r="16" spans="1:8" s="56" customFormat="1" ht="16.5" customHeight="1" x14ac:dyDescent="0.3">
      <c r="A16" s="53" t="s">
        <v>230</v>
      </c>
      <c r="B16" s="57" t="s">
        <v>231</v>
      </c>
      <c r="C16" s="108">
        <f>C75</f>
        <v>0</v>
      </c>
      <c r="D16" s="108">
        <f t="shared" ref="D16:H16" si="8">D75</f>
        <v>32000</v>
      </c>
      <c r="E16" s="108">
        <f t="shared" si="8"/>
        <v>32000</v>
      </c>
      <c r="F16" s="108">
        <f t="shared" si="8"/>
        <v>3000</v>
      </c>
      <c r="G16" s="108">
        <f t="shared" si="8"/>
        <v>1518</v>
      </c>
      <c r="H16" s="108">
        <f t="shared" si="8"/>
        <v>600</v>
      </c>
    </row>
    <row r="17" spans="1:180" s="56" customFormat="1" ht="16.5" customHeight="1" x14ac:dyDescent="0.3">
      <c r="A17" s="53" t="s">
        <v>232</v>
      </c>
      <c r="B17" s="57" t="s">
        <v>233</v>
      </c>
      <c r="C17" s="108">
        <f>C78</f>
        <v>0</v>
      </c>
      <c r="D17" s="108">
        <f t="shared" ref="D17:H17" si="9">D78</f>
        <v>236000</v>
      </c>
      <c r="E17" s="108">
        <f t="shared" si="9"/>
        <v>236000</v>
      </c>
      <c r="F17" s="108">
        <f t="shared" si="9"/>
        <v>0</v>
      </c>
      <c r="G17" s="108">
        <f t="shared" si="9"/>
        <v>0</v>
      </c>
      <c r="H17" s="108">
        <f t="shared" si="9"/>
        <v>0</v>
      </c>
    </row>
    <row r="18" spans="1:180" s="56" customFormat="1" x14ac:dyDescent="0.3">
      <c r="A18" s="53" t="s">
        <v>234</v>
      </c>
      <c r="B18" s="57" t="s">
        <v>235</v>
      </c>
      <c r="C18" s="108">
        <f>C79</f>
        <v>0</v>
      </c>
      <c r="D18" s="108">
        <f t="shared" ref="D18:H18" si="10">D79</f>
        <v>236000</v>
      </c>
      <c r="E18" s="108">
        <f t="shared" si="10"/>
        <v>236000</v>
      </c>
      <c r="F18" s="108">
        <f t="shared" si="10"/>
        <v>0</v>
      </c>
      <c r="G18" s="108">
        <f t="shared" si="10"/>
        <v>0</v>
      </c>
      <c r="H18" s="108">
        <f t="shared" si="10"/>
        <v>0</v>
      </c>
    </row>
    <row r="19" spans="1:180" s="56" customFormat="1" ht="30" x14ac:dyDescent="0.3">
      <c r="A19" s="53" t="s">
        <v>236</v>
      </c>
      <c r="B19" s="57" t="s">
        <v>237</v>
      </c>
      <c r="C19" s="108">
        <f>C251+C271</f>
        <v>0</v>
      </c>
      <c r="D19" s="108">
        <f t="shared" ref="D19:H19" si="11">D251+D271</f>
        <v>0</v>
      </c>
      <c r="E19" s="108">
        <f t="shared" si="11"/>
        <v>0</v>
      </c>
      <c r="F19" s="108">
        <f t="shared" si="11"/>
        <v>0</v>
      </c>
      <c r="G19" s="108">
        <f t="shared" si="11"/>
        <v>-101334.91</v>
      </c>
      <c r="H19" s="108">
        <f t="shared" si="11"/>
        <v>-45333.88</v>
      </c>
    </row>
    <row r="20" spans="1:180" s="56" customFormat="1" ht="16.5" customHeight="1" x14ac:dyDescent="0.3">
      <c r="A20" s="53" t="s">
        <v>238</v>
      </c>
      <c r="B20" s="57" t="s">
        <v>239</v>
      </c>
      <c r="C20" s="108">
        <f t="shared" ref="C20:H20" si="12">+C21+C17</f>
        <v>0</v>
      </c>
      <c r="D20" s="108">
        <f t="shared" si="12"/>
        <v>666620170</v>
      </c>
      <c r="E20" s="108">
        <f t="shared" si="12"/>
        <v>623540940</v>
      </c>
      <c r="F20" s="108">
        <f t="shared" si="12"/>
        <v>261821250</v>
      </c>
      <c r="G20" s="108">
        <f t="shared" si="12"/>
        <v>196157869.72999999</v>
      </c>
      <c r="H20" s="108">
        <f t="shared" si="12"/>
        <v>82613897.239999995</v>
      </c>
    </row>
    <row r="21" spans="1:180" s="56" customFormat="1" x14ac:dyDescent="0.3">
      <c r="A21" s="53" t="s">
        <v>240</v>
      </c>
      <c r="B21" s="57" t="s">
        <v>217</v>
      </c>
      <c r="C21" s="108">
        <f>C10+C11+C12+C13+C14+C16+C251+C15</f>
        <v>0</v>
      </c>
      <c r="D21" s="108">
        <f t="shared" ref="D21:H21" si="13">D10+D11+D12+D13+D14+D16+D251+D15</f>
        <v>666384170</v>
      </c>
      <c r="E21" s="108">
        <f t="shared" si="13"/>
        <v>623304940</v>
      </c>
      <c r="F21" s="108">
        <f t="shared" si="13"/>
        <v>261821250</v>
      </c>
      <c r="G21" s="108">
        <f t="shared" si="13"/>
        <v>196157869.72999999</v>
      </c>
      <c r="H21" s="108">
        <f t="shared" si="13"/>
        <v>82613897.239999995</v>
      </c>
    </row>
    <row r="22" spans="1:180" s="56" customFormat="1" ht="16.5" customHeight="1" x14ac:dyDescent="0.3">
      <c r="A22" s="58" t="s">
        <v>241</v>
      </c>
      <c r="B22" s="57" t="s">
        <v>242</v>
      </c>
      <c r="C22" s="108">
        <f>+C23+C78+C251</f>
        <v>0</v>
      </c>
      <c r="D22" s="108">
        <f t="shared" ref="D22:H22" si="14">+D23+D78+D251</f>
        <v>597816170</v>
      </c>
      <c r="E22" s="108">
        <f t="shared" si="14"/>
        <v>554736940</v>
      </c>
      <c r="F22" s="108">
        <f t="shared" si="14"/>
        <v>243124250</v>
      </c>
      <c r="G22" s="108">
        <f t="shared" si="14"/>
        <v>180159705.72999999</v>
      </c>
      <c r="H22" s="108">
        <f t="shared" si="14"/>
        <v>74613345.239999995</v>
      </c>
    </row>
    <row r="23" spans="1:180" s="56" customFormat="1" ht="16.5" customHeight="1" x14ac:dyDescent="0.3">
      <c r="A23" s="53" t="s">
        <v>243</v>
      </c>
      <c r="B23" s="57" t="s">
        <v>217</v>
      </c>
      <c r="C23" s="108">
        <f>+C24+C44+C72+C252+C75+C272</f>
        <v>0</v>
      </c>
      <c r="D23" s="108">
        <f t="shared" ref="D23:H23" si="15">+D24+D44+D72+D252+D75+D272</f>
        <v>597580170</v>
      </c>
      <c r="E23" s="108">
        <f t="shared" si="15"/>
        <v>554500940</v>
      </c>
      <c r="F23" s="108">
        <f t="shared" si="15"/>
        <v>243124250</v>
      </c>
      <c r="G23" s="108">
        <f t="shared" si="15"/>
        <v>180259204.63999999</v>
      </c>
      <c r="H23" s="108">
        <f t="shared" si="15"/>
        <v>74656843.11999999</v>
      </c>
    </row>
    <row r="24" spans="1:180" s="56" customFormat="1" x14ac:dyDescent="0.3">
      <c r="A24" s="53" t="s">
        <v>244</v>
      </c>
      <c r="B24" s="57" t="s">
        <v>219</v>
      </c>
      <c r="C24" s="108">
        <f t="shared" ref="C24:H24" si="16">+C25+C37+C35</f>
        <v>0</v>
      </c>
      <c r="D24" s="108">
        <f t="shared" si="16"/>
        <v>5931000</v>
      </c>
      <c r="E24" s="108">
        <f t="shared" si="16"/>
        <v>5931000</v>
      </c>
      <c r="F24" s="108">
        <f t="shared" si="16"/>
        <v>1424380</v>
      </c>
      <c r="G24" s="108">
        <f t="shared" si="16"/>
        <v>928422</v>
      </c>
      <c r="H24" s="108">
        <f t="shared" si="16"/>
        <v>474143</v>
      </c>
    </row>
    <row r="25" spans="1:180" s="56" customFormat="1" ht="16.5" customHeight="1" x14ac:dyDescent="0.3">
      <c r="A25" s="53" t="s">
        <v>245</v>
      </c>
      <c r="B25" s="57" t="s">
        <v>246</v>
      </c>
      <c r="C25" s="108">
        <f t="shared" ref="C25:H25" si="17">C26+C29+C30+C31+C33+C27+C28+C32</f>
        <v>0</v>
      </c>
      <c r="D25" s="108">
        <f t="shared" si="17"/>
        <v>5724000</v>
      </c>
      <c r="E25" s="108">
        <f t="shared" si="17"/>
        <v>5724000</v>
      </c>
      <c r="F25" s="108">
        <f t="shared" si="17"/>
        <v>1393040</v>
      </c>
      <c r="G25" s="108">
        <f t="shared" si="17"/>
        <v>907525</v>
      </c>
      <c r="H25" s="108">
        <f t="shared" si="17"/>
        <v>463537</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row>
    <row r="26" spans="1:180" s="56" customFormat="1" ht="16.5" customHeight="1" x14ac:dyDescent="0.3">
      <c r="A26" s="59" t="s">
        <v>247</v>
      </c>
      <c r="B26" s="60" t="s">
        <v>248</v>
      </c>
      <c r="C26" s="109"/>
      <c r="D26" s="108">
        <v>4740000</v>
      </c>
      <c r="E26" s="108">
        <v>4740000</v>
      </c>
      <c r="F26" s="108">
        <v>1160830</v>
      </c>
      <c r="G26" s="109">
        <v>755918</v>
      </c>
      <c r="H26" s="109">
        <v>385094</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row>
    <row r="27" spans="1:180" s="56" customFormat="1" x14ac:dyDescent="0.3">
      <c r="A27" s="59" t="s">
        <v>249</v>
      </c>
      <c r="B27" s="60" t="s">
        <v>250</v>
      </c>
      <c r="C27" s="109"/>
      <c r="D27" s="108">
        <v>621000</v>
      </c>
      <c r="E27" s="108">
        <v>621000</v>
      </c>
      <c r="F27" s="108">
        <v>155370</v>
      </c>
      <c r="G27" s="109">
        <v>103825</v>
      </c>
      <c r="H27" s="109">
        <v>52037</v>
      </c>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row>
    <row r="28" spans="1:180" s="56" customFormat="1" x14ac:dyDescent="0.3">
      <c r="A28" s="59" t="s">
        <v>251</v>
      </c>
      <c r="B28" s="60" t="s">
        <v>252</v>
      </c>
      <c r="C28" s="109"/>
      <c r="D28" s="108">
        <v>9000</v>
      </c>
      <c r="E28" s="108">
        <v>9000</v>
      </c>
      <c r="F28" s="108">
        <v>3000</v>
      </c>
      <c r="G28" s="109">
        <v>1791</v>
      </c>
      <c r="H28" s="109">
        <v>790</v>
      </c>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row>
    <row r="29" spans="1:180" s="56" customFormat="1" ht="16.5" customHeight="1" x14ac:dyDescent="0.3">
      <c r="A29" s="59" t="s">
        <v>253</v>
      </c>
      <c r="B29" s="63" t="s">
        <v>254</v>
      </c>
      <c r="C29" s="109"/>
      <c r="D29" s="108">
        <v>15000</v>
      </c>
      <c r="E29" s="108">
        <v>15000</v>
      </c>
      <c r="F29" s="108">
        <v>4290</v>
      </c>
      <c r="G29" s="109">
        <v>2516</v>
      </c>
      <c r="H29" s="109">
        <v>1184</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row>
    <row r="30" spans="1:180" s="56" customFormat="1" ht="16.5" customHeight="1" x14ac:dyDescent="0.3">
      <c r="A30" s="59" t="s">
        <v>255</v>
      </c>
      <c r="B30" s="63" t="s">
        <v>256</v>
      </c>
      <c r="C30" s="109"/>
      <c r="D30" s="108">
        <v>1000</v>
      </c>
      <c r="E30" s="108">
        <v>1000</v>
      </c>
      <c r="F30" s="108">
        <v>300</v>
      </c>
      <c r="G30" s="109">
        <v>0</v>
      </c>
      <c r="H30" s="109">
        <v>0</v>
      </c>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row>
    <row r="31" spans="1:180" ht="16.5" customHeight="1" x14ac:dyDescent="0.3">
      <c r="A31" s="59" t="s">
        <v>257</v>
      </c>
      <c r="B31" s="63" t="s">
        <v>258</v>
      </c>
      <c r="C31" s="109"/>
      <c r="D31" s="108"/>
      <c r="E31" s="108"/>
      <c r="F31" s="108"/>
      <c r="G31" s="109"/>
      <c r="H31" s="109"/>
    </row>
    <row r="32" spans="1:180" ht="16.5" customHeight="1" x14ac:dyDescent="0.3">
      <c r="A32" s="59" t="s">
        <v>259</v>
      </c>
      <c r="B32" s="63" t="s">
        <v>260</v>
      </c>
      <c r="C32" s="109"/>
      <c r="D32" s="108">
        <v>206000</v>
      </c>
      <c r="E32" s="108">
        <v>206000</v>
      </c>
      <c r="F32" s="108">
        <v>55520</v>
      </c>
      <c r="G32" s="109">
        <v>34552</v>
      </c>
      <c r="H32" s="109">
        <v>17233</v>
      </c>
    </row>
    <row r="33" spans="1:180" ht="16.5" customHeight="1" x14ac:dyDescent="0.3">
      <c r="A33" s="59" t="s">
        <v>261</v>
      </c>
      <c r="B33" s="63" t="s">
        <v>262</v>
      </c>
      <c r="C33" s="109"/>
      <c r="D33" s="108">
        <v>132000</v>
      </c>
      <c r="E33" s="108">
        <v>132000</v>
      </c>
      <c r="F33" s="108">
        <v>13730</v>
      </c>
      <c r="G33" s="109">
        <v>8923</v>
      </c>
      <c r="H33" s="109">
        <v>7199</v>
      </c>
    </row>
    <row r="34" spans="1:180" ht="16.5" customHeight="1" x14ac:dyDescent="0.3">
      <c r="A34" s="59"/>
      <c r="B34" s="63" t="s">
        <v>263</v>
      </c>
      <c r="C34" s="109"/>
      <c r="D34" s="55"/>
      <c r="E34" s="55"/>
      <c r="F34" s="55"/>
      <c r="G34" s="62"/>
      <c r="H34" s="62"/>
    </row>
    <row r="35" spans="1:180" ht="16.5" customHeight="1" x14ac:dyDescent="0.3">
      <c r="A35" s="59" t="s">
        <v>264</v>
      </c>
      <c r="B35" s="57" t="s">
        <v>265</v>
      </c>
      <c r="C35" s="109">
        <f t="shared" ref="C35:H35" si="18">C36</f>
        <v>0</v>
      </c>
      <c r="D35" s="109">
        <f t="shared" si="18"/>
        <v>78000</v>
      </c>
      <c r="E35" s="109">
        <f t="shared" si="18"/>
        <v>78000</v>
      </c>
      <c r="F35" s="109">
        <f t="shared" si="18"/>
        <v>0</v>
      </c>
      <c r="G35" s="109">
        <f t="shared" si="18"/>
        <v>0</v>
      </c>
      <c r="H35" s="109">
        <f t="shared" si="18"/>
        <v>0</v>
      </c>
    </row>
    <row r="36" spans="1:180" ht="16.5" customHeight="1" x14ac:dyDescent="0.3">
      <c r="A36" s="59" t="s">
        <v>266</v>
      </c>
      <c r="B36" s="63" t="s">
        <v>267</v>
      </c>
      <c r="C36" s="109"/>
      <c r="D36" s="108">
        <v>78000</v>
      </c>
      <c r="E36" s="108">
        <v>78000</v>
      </c>
      <c r="F36" s="108">
        <v>0</v>
      </c>
      <c r="G36" s="86"/>
      <c r="H36" s="8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row>
    <row r="37" spans="1:180" ht="16.5" customHeight="1" x14ac:dyDescent="0.3">
      <c r="A37" s="53" t="s">
        <v>268</v>
      </c>
      <c r="B37" s="57" t="s">
        <v>269</v>
      </c>
      <c r="C37" s="108">
        <f>+C38+C39+C40+C41+C42+C43</f>
        <v>0</v>
      </c>
      <c r="D37" s="108">
        <f t="shared" ref="D37:H37" si="19">+D38+D39+D40+D41+D42+D43</f>
        <v>129000</v>
      </c>
      <c r="E37" s="108">
        <f t="shared" si="19"/>
        <v>129000</v>
      </c>
      <c r="F37" s="108">
        <f t="shared" si="19"/>
        <v>31340</v>
      </c>
      <c r="G37" s="108">
        <f t="shared" si="19"/>
        <v>20897</v>
      </c>
      <c r="H37" s="108">
        <f t="shared" si="19"/>
        <v>10606</v>
      </c>
    </row>
    <row r="38" spans="1:180" ht="16.5" customHeight="1" x14ac:dyDescent="0.3">
      <c r="A38" s="59" t="s">
        <v>270</v>
      </c>
      <c r="B38" s="63" t="s">
        <v>271</v>
      </c>
      <c r="C38" s="109"/>
      <c r="D38" s="55"/>
      <c r="E38" s="55"/>
      <c r="F38" s="55"/>
      <c r="G38" s="62"/>
      <c r="H38" s="62"/>
    </row>
    <row r="39" spans="1:180" ht="16.5" customHeight="1" x14ac:dyDescent="0.3">
      <c r="A39" s="59" t="s">
        <v>272</v>
      </c>
      <c r="B39" s="63" t="s">
        <v>273</v>
      </c>
      <c r="C39" s="109"/>
      <c r="D39" s="55"/>
      <c r="E39" s="55"/>
      <c r="F39" s="55"/>
      <c r="G39" s="62"/>
      <c r="H39" s="62"/>
    </row>
    <row r="40" spans="1:180" s="56" customFormat="1" ht="16.5" customHeight="1" x14ac:dyDescent="0.3">
      <c r="A40" s="59" t="s">
        <v>274</v>
      </c>
      <c r="B40" s="63" t="s">
        <v>275</v>
      </c>
      <c r="C40" s="109"/>
      <c r="D40" s="55"/>
      <c r="E40" s="55"/>
      <c r="F40" s="55"/>
      <c r="G40" s="62"/>
      <c r="H40" s="62"/>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row>
    <row r="41" spans="1:180" ht="16.5" customHeight="1" x14ac:dyDescent="0.3">
      <c r="A41" s="59" t="s">
        <v>276</v>
      </c>
      <c r="B41" s="64" t="s">
        <v>277</v>
      </c>
      <c r="C41" s="109"/>
      <c r="D41" s="55"/>
      <c r="E41" s="55"/>
      <c r="F41" s="55"/>
      <c r="G41" s="62"/>
      <c r="H41" s="62"/>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row>
    <row r="42" spans="1:180" ht="16.5" customHeight="1" x14ac:dyDescent="0.3">
      <c r="A42" s="59" t="s">
        <v>278</v>
      </c>
      <c r="B42" s="64" t="s">
        <v>42</v>
      </c>
      <c r="C42" s="109"/>
      <c r="D42" s="55"/>
      <c r="E42" s="55"/>
      <c r="F42" s="55"/>
      <c r="G42" s="62"/>
      <c r="H42" s="62"/>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row>
    <row r="43" spans="1:180" ht="16.5" customHeight="1" x14ac:dyDescent="0.3">
      <c r="A43" s="59" t="s">
        <v>279</v>
      </c>
      <c r="B43" s="64" t="s">
        <v>280</v>
      </c>
      <c r="C43" s="109"/>
      <c r="D43" s="108">
        <v>129000</v>
      </c>
      <c r="E43" s="108">
        <v>129000</v>
      </c>
      <c r="F43" s="108">
        <v>31340</v>
      </c>
      <c r="G43" s="109">
        <v>20897</v>
      </c>
      <c r="H43" s="109">
        <v>10606</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row>
    <row r="44" spans="1:180" ht="16.5" customHeight="1" x14ac:dyDescent="0.3">
      <c r="A44" s="53" t="s">
        <v>281</v>
      </c>
      <c r="B44" s="57" t="s">
        <v>221</v>
      </c>
      <c r="C44" s="108">
        <f t="shared" ref="C44:H44" si="20">+C45+C59+C58+C61+C64+C66+C67+C69+C65+C68</f>
        <v>0</v>
      </c>
      <c r="D44" s="108">
        <f t="shared" si="20"/>
        <v>379336560</v>
      </c>
      <c r="E44" s="108">
        <f t="shared" si="20"/>
        <v>336257330</v>
      </c>
      <c r="F44" s="108">
        <f t="shared" si="20"/>
        <v>176381870</v>
      </c>
      <c r="G44" s="108">
        <f t="shared" si="20"/>
        <v>136689383.63999999</v>
      </c>
      <c r="H44" s="108">
        <f t="shared" si="20"/>
        <v>53216221.11999999</v>
      </c>
    </row>
    <row r="45" spans="1:180" ht="16.5" customHeight="1" x14ac:dyDescent="0.3">
      <c r="A45" s="53" t="s">
        <v>282</v>
      </c>
      <c r="B45" s="57" t="s">
        <v>283</v>
      </c>
      <c r="C45" s="108">
        <f t="shared" ref="C45:H45" si="21">+C46+C47+C48+C49+C50+C51+C52+C53+C55</f>
        <v>0</v>
      </c>
      <c r="D45" s="108">
        <f t="shared" si="21"/>
        <v>379263560</v>
      </c>
      <c r="E45" s="108">
        <f t="shared" si="21"/>
        <v>336184330</v>
      </c>
      <c r="F45" s="108">
        <f t="shared" si="21"/>
        <v>176376810</v>
      </c>
      <c r="G45" s="108">
        <f t="shared" si="21"/>
        <v>136688276.63999999</v>
      </c>
      <c r="H45" s="108">
        <f t="shared" si="21"/>
        <v>53215634.11999999</v>
      </c>
    </row>
    <row r="46" spans="1:180" s="56" customFormat="1" ht="16.5" customHeight="1" x14ac:dyDescent="0.3">
      <c r="A46" s="59" t="s">
        <v>284</v>
      </c>
      <c r="B46" s="63" t="s">
        <v>285</v>
      </c>
      <c r="C46" s="109"/>
      <c r="D46" s="108">
        <v>47000</v>
      </c>
      <c r="E46" s="108">
        <v>47000</v>
      </c>
      <c r="F46" s="108">
        <v>12500</v>
      </c>
      <c r="G46" s="109">
        <v>7508.86</v>
      </c>
      <c r="H46" s="109">
        <v>4627.8900000000003</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row>
    <row r="47" spans="1:180" s="56" customFormat="1" ht="16.5" customHeight="1" x14ac:dyDescent="0.3">
      <c r="A47" s="59" t="s">
        <v>286</v>
      </c>
      <c r="B47" s="63" t="s">
        <v>287</v>
      </c>
      <c r="C47" s="109"/>
      <c r="D47" s="108"/>
      <c r="E47" s="108"/>
      <c r="F47" s="108"/>
      <c r="G47" s="109"/>
      <c r="H47" s="109"/>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row>
    <row r="48" spans="1:180" ht="16.5" customHeight="1" x14ac:dyDescent="0.3">
      <c r="A48" s="59" t="s">
        <v>288</v>
      </c>
      <c r="B48" s="63" t="s">
        <v>289</v>
      </c>
      <c r="C48" s="109"/>
      <c r="D48" s="108">
        <v>120000</v>
      </c>
      <c r="E48" s="108">
        <v>120000</v>
      </c>
      <c r="F48" s="108">
        <v>34930</v>
      </c>
      <c r="G48" s="109">
        <v>20609.95</v>
      </c>
      <c r="H48" s="109">
        <v>12167.69</v>
      </c>
    </row>
    <row r="49" spans="1:180" ht="16.5" customHeight="1" x14ac:dyDescent="0.3">
      <c r="A49" s="59" t="s">
        <v>290</v>
      </c>
      <c r="B49" s="63" t="s">
        <v>291</v>
      </c>
      <c r="C49" s="109"/>
      <c r="D49" s="108">
        <v>18000</v>
      </c>
      <c r="E49" s="108">
        <v>18000</v>
      </c>
      <c r="F49" s="108">
        <v>4350</v>
      </c>
      <c r="G49" s="109">
        <v>2541.0100000000002</v>
      </c>
      <c r="H49" s="109">
        <v>1701.73</v>
      </c>
    </row>
    <row r="50" spans="1:180" ht="16.5" customHeight="1" x14ac:dyDescent="0.3">
      <c r="A50" s="59" t="s">
        <v>292</v>
      </c>
      <c r="B50" s="63" t="s">
        <v>293</v>
      </c>
      <c r="C50" s="109"/>
      <c r="D50" s="108">
        <v>16000</v>
      </c>
      <c r="E50" s="108">
        <v>16000</v>
      </c>
      <c r="F50" s="108">
        <v>4000</v>
      </c>
      <c r="G50" s="109">
        <v>4000</v>
      </c>
      <c r="H50" s="109">
        <v>0</v>
      </c>
    </row>
    <row r="51" spans="1:180" ht="16.5" customHeight="1" x14ac:dyDescent="0.3">
      <c r="A51" s="59" t="s">
        <v>294</v>
      </c>
      <c r="B51" s="63" t="s">
        <v>295</v>
      </c>
      <c r="C51" s="109"/>
      <c r="D51" s="108"/>
      <c r="E51" s="108"/>
      <c r="F51" s="108"/>
      <c r="G51" s="109"/>
      <c r="H51" s="109"/>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row>
    <row r="52" spans="1:180" ht="16.5" customHeight="1" x14ac:dyDescent="0.3">
      <c r="A52" s="59" t="s">
        <v>296</v>
      </c>
      <c r="B52" s="63" t="s">
        <v>297</v>
      </c>
      <c r="C52" s="109"/>
      <c r="D52" s="108">
        <v>81000</v>
      </c>
      <c r="E52" s="108">
        <v>81000</v>
      </c>
      <c r="F52" s="108">
        <v>22110</v>
      </c>
      <c r="G52" s="109">
        <v>14235.39</v>
      </c>
      <c r="H52" s="109">
        <v>8068.43</v>
      </c>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row>
    <row r="53" spans="1:180" ht="16.5" customHeight="1" x14ac:dyDescent="0.35">
      <c r="A53" s="53" t="s">
        <v>298</v>
      </c>
      <c r="B53" s="57" t="s">
        <v>299</v>
      </c>
      <c r="C53" s="110">
        <f t="shared" ref="C53:H53" si="22">+C54+C89</f>
        <v>0</v>
      </c>
      <c r="D53" s="110">
        <f t="shared" si="22"/>
        <v>378697660</v>
      </c>
      <c r="E53" s="110">
        <f t="shared" si="22"/>
        <v>335618430</v>
      </c>
      <c r="F53" s="110">
        <f t="shared" si="22"/>
        <v>176212470</v>
      </c>
      <c r="G53" s="110">
        <f t="shared" si="22"/>
        <v>136597223.63999999</v>
      </c>
      <c r="H53" s="110">
        <f t="shared" si="22"/>
        <v>53172281.11999999</v>
      </c>
    </row>
    <row r="54" spans="1:180" ht="16.5" customHeight="1" x14ac:dyDescent="0.3">
      <c r="A54" s="66" t="s">
        <v>300</v>
      </c>
      <c r="B54" s="67" t="s">
        <v>301</v>
      </c>
      <c r="C54" s="111"/>
      <c r="D54" s="108">
        <v>7000</v>
      </c>
      <c r="E54" s="108">
        <v>7000</v>
      </c>
      <c r="F54" s="108">
        <v>5060</v>
      </c>
      <c r="G54" s="86">
        <v>60</v>
      </c>
      <c r="H54" s="86">
        <v>60</v>
      </c>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row>
    <row r="55" spans="1:180" s="56" customFormat="1" ht="16.5" customHeight="1" x14ac:dyDescent="0.3">
      <c r="A55" s="59" t="s">
        <v>302</v>
      </c>
      <c r="B55" s="63" t="s">
        <v>303</v>
      </c>
      <c r="C55" s="109"/>
      <c r="D55" s="108">
        <v>283900</v>
      </c>
      <c r="E55" s="108">
        <v>283900</v>
      </c>
      <c r="F55" s="108">
        <v>86450</v>
      </c>
      <c r="G55" s="109">
        <v>42157.79</v>
      </c>
      <c r="H55" s="109">
        <v>16787.259999999998</v>
      </c>
    </row>
    <row r="56" spans="1:180" s="65" customFormat="1" ht="16.5" customHeight="1" x14ac:dyDescent="0.3">
      <c r="A56" s="59"/>
      <c r="B56" s="63" t="s">
        <v>304</v>
      </c>
      <c r="C56" s="109"/>
      <c r="D56" s="108"/>
      <c r="E56" s="108"/>
      <c r="F56" s="108"/>
      <c r="G56" s="109"/>
      <c r="H56" s="109"/>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row>
    <row r="57" spans="1:180" ht="16.5" customHeight="1" x14ac:dyDescent="0.3">
      <c r="A57" s="59"/>
      <c r="B57" s="63" t="s">
        <v>305</v>
      </c>
      <c r="C57" s="109"/>
      <c r="D57" s="108">
        <v>92000</v>
      </c>
      <c r="E57" s="108">
        <v>92000</v>
      </c>
      <c r="F57" s="108">
        <v>18000</v>
      </c>
      <c r="G57" s="108">
        <v>10612.1</v>
      </c>
      <c r="H57" s="129">
        <v>7360.15</v>
      </c>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row>
    <row r="58" spans="1:180" s="56" customFormat="1" ht="16.5" customHeight="1" x14ac:dyDescent="0.3">
      <c r="A58" s="53" t="s">
        <v>306</v>
      </c>
      <c r="B58" s="63" t="s">
        <v>307</v>
      </c>
      <c r="C58" s="109"/>
      <c r="D58" s="55"/>
      <c r="E58" s="55"/>
      <c r="F58" s="55"/>
      <c r="G58" s="62"/>
      <c r="H58" s="62"/>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row>
    <row r="59" spans="1:180" s="56" customFormat="1" ht="16.5" customHeight="1" x14ac:dyDescent="0.3">
      <c r="A59" s="53" t="s">
        <v>308</v>
      </c>
      <c r="B59" s="57" t="s">
        <v>309</v>
      </c>
      <c r="C59" s="112">
        <f t="shared" ref="C59:H59" si="23">+C60</f>
        <v>0</v>
      </c>
      <c r="D59" s="112">
        <f t="shared" si="23"/>
        <v>57000</v>
      </c>
      <c r="E59" s="112">
        <f t="shared" si="23"/>
        <v>57000</v>
      </c>
      <c r="F59" s="112">
        <f t="shared" si="23"/>
        <v>3430</v>
      </c>
      <c r="G59" s="112">
        <f t="shared" si="23"/>
        <v>0</v>
      </c>
      <c r="H59" s="112">
        <f t="shared" si="23"/>
        <v>0</v>
      </c>
    </row>
    <row r="60" spans="1:180" s="56" customFormat="1" ht="16.5" customHeight="1" x14ac:dyDescent="0.3">
      <c r="A60" s="59" t="s">
        <v>310</v>
      </c>
      <c r="B60" s="63" t="s">
        <v>311</v>
      </c>
      <c r="C60" s="109"/>
      <c r="D60" s="108">
        <v>57000</v>
      </c>
      <c r="E60" s="108">
        <v>57000</v>
      </c>
      <c r="F60" s="108">
        <v>3430</v>
      </c>
      <c r="G60" s="86">
        <v>0</v>
      </c>
      <c r="H60" s="86"/>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row>
    <row r="61" spans="1:180" s="56" customFormat="1" ht="16.5" customHeight="1" x14ac:dyDescent="0.3">
      <c r="A61" s="53" t="s">
        <v>312</v>
      </c>
      <c r="B61" s="57" t="s">
        <v>313</v>
      </c>
      <c r="C61" s="108">
        <f t="shared" ref="C61:H61" si="24">+C62+C63</f>
        <v>0</v>
      </c>
      <c r="D61" s="108">
        <f t="shared" si="24"/>
        <v>1000</v>
      </c>
      <c r="E61" s="108">
        <f t="shared" si="24"/>
        <v>1000</v>
      </c>
      <c r="F61" s="108">
        <f t="shared" si="24"/>
        <v>0</v>
      </c>
      <c r="G61" s="108">
        <f t="shared" si="24"/>
        <v>0</v>
      </c>
      <c r="H61" s="108">
        <f t="shared" si="24"/>
        <v>0</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row>
    <row r="62" spans="1:180" ht="16.5" customHeight="1" x14ac:dyDescent="0.3">
      <c r="A62" s="53" t="s">
        <v>314</v>
      </c>
      <c r="B62" s="63" t="s">
        <v>315</v>
      </c>
      <c r="C62" s="109"/>
      <c r="D62" s="108">
        <v>1000</v>
      </c>
      <c r="E62" s="108">
        <v>1000</v>
      </c>
      <c r="F62" s="108">
        <v>0</v>
      </c>
      <c r="G62" s="108">
        <v>0</v>
      </c>
      <c r="H62" s="108">
        <v>0</v>
      </c>
    </row>
    <row r="63" spans="1:180" s="56" customFormat="1" ht="16.5" customHeight="1" x14ac:dyDescent="0.3">
      <c r="A63" s="53" t="s">
        <v>316</v>
      </c>
      <c r="B63" s="63" t="s">
        <v>317</v>
      </c>
      <c r="C63" s="109"/>
      <c r="D63" s="108"/>
      <c r="E63" s="108"/>
      <c r="F63" s="108"/>
      <c r="G63" s="86"/>
      <c r="H63" s="86"/>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row>
    <row r="64" spans="1:180" ht="16.5" customHeight="1" x14ac:dyDescent="0.3">
      <c r="A64" s="59" t="s">
        <v>318</v>
      </c>
      <c r="B64" s="63" t="s">
        <v>319</v>
      </c>
      <c r="C64" s="109"/>
      <c r="D64" s="108">
        <v>1000</v>
      </c>
      <c r="E64" s="108">
        <v>1000</v>
      </c>
      <c r="F64" s="108">
        <v>0</v>
      </c>
      <c r="G64" s="86">
        <v>0</v>
      </c>
      <c r="H64" s="86">
        <v>0</v>
      </c>
    </row>
    <row r="65" spans="1:180" ht="16.5" customHeight="1" x14ac:dyDescent="0.3">
      <c r="A65" s="59" t="s">
        <v>320</v>
      </c>
      <c r="B65" s="60" t="s">
        <v>321</v>
      </c>
      <c r="C65" s="109"/>
      <c r="D65" s="108"/>
      <c r="E65" s="108"/>
      <c r="F65" s="108"/>
      <c r="G65" s="86"/>
      <c r="H65" s="86"/>
    </row>
    <row r="66" spans="1:180" ht="16.5" customHeight="1" x14ac:dyDescent="0.3">
      <c r="A66" s="59" t="s">
        <v>322</v>
      </c>
      <c r="B66" s="63" t="s">
        <v>323</v>
      </c>
      <c r="C66" s="109"/>
      <c r="D66" s="108"/>
      <c r="E66" s="108"/>
      <c r="F66" s="108"/>
      <c r="G66" s="86"/>
      <c r="H66" s="8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row>
    <row r="67" spans="1:180" ht="16.5" customHeight="1" x14ac:dyDescent="0.3">
      <c r="A67" s="59" t="s">
        <v>324</v>
      </c>
      <c r="B67" s="63" t="s">
        <v>325</v>
      </c>
      <c r="C67" s="109"/>
      <c r="D67" s="108">
        <v>6000</v>
      </c>
      <c r="E67" s="108">
        <v>6000</v>
      </c>
      <c r="F67" s="108">
        <v>1560</v>
      </c>
      <c r="G67" s="109">
        <v>1040</v>
      </c>
      <c r="H67" s="109">
        <v>520</v>
      </c>
    </row>
    <row r="68" spans="1:180" ht="30" x14ac:dyDescent="0.3">
      <c r="A68" s="59" t="s">
        <v>326</v>
      </c>
      <c r="B68" s="63" t="s">
        <v>327</v>
      </c>
      <c r="C68" s="109"/>
      <c r="D68" s="108"/>
      <c r="E68" s="108"/>
      <c r="F68" s="108"/>
      <c r="G68" s="86"/>
      <c r="H68" s="86"/>
    </row>
    <row r="69" spans="1:180" ht="16.5" customHeight="1" x14ac:dyDescent="0.3">
      <c r="A69" s="53" t="s">
        <v>328</v>
      </c>
      <c r="B69" s="57" t="s">
        <v>329</v>
      </c>
      <c r="C69" s="112">
        <f t="shared" ref="C69:H69" si="25">+C70+C71</f>
        <v>0</v>
      </c>
      <c r="D69" s="112">
        <f t="shared" si="25"/>
        <v>8000</v>
      </c>
      <c r="E69" s="112">
        <f t="shared" si="25"/>
        <v>8000</v>
      </c>
      <c r="F69" s="112">
        <f t="shared" si="25"/>
        <v>70</v>
      </c>
      <c r="G69" s="112">
        <f t="shared" si="25"/>
        <v>67</v>
      </c>
      <c r="H69" s="112">
        <f t="shared" si="25"/>
        <v>67</v>
      </c>
    </row>
    <row r="70" spans="1:180" ht="16.5" customHeight="1" x14ac:dyDescent="0.3">
      <c r="A70" s="59" t="s">
        <v>330</v>
      </c>
      <c r="B70" s="63" t="s">
        <v>331</v>
      </c>
      <c r="C70" s="109"/>
      <c r="D70" s="55"/>
      <c r="E70" s="55"/>
      <c r="F70" s="55"/>
      <c r="G70" s="62"/>
      <c r="H70" s="62"/>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row>
    <row r="71" spans="1:180" s="56" customFormat="1" ht="16.5" customHeight="1" x14ac:dyDescent="0.3">
      <c r="A71" s="59" t="s">
        <v>332</v>
      </c>
      <c r="B71" s="63" t="s">
        <v>333</v>
      </c>
      <c r="C71" s="109"/>
      <c r="D71" s="108">
        <v>8000</v>
      </c>
      <c r="E71" s="108">
        <v>8000</v>
      </c>
      <c r="F71" s="108">
        <v>70</v>
      </c>
      <c r="G71" s="130">
        <v>67</v>
      </c>
      <c r="H71" s="130">
        <v>67</v>
      </c>
    </row>
    <row r="72" spans="1:180" ht="16.5" customHeight="1" x14ac:dyDescent="0.3">
      <c r="A72" s="53" t="s">
        <v>334</v>
      </c>
      <c r="B72" s="57" t="s">
        <v>223</v>
      </c>
      <c r="C72" s="108">
        <f>+C73</f>
        <v>0</v>
      </c>
      <c r="D72" s="108">
        <f t="shared" ref="D72:H73" si="26">+D73</f>
        <v>0</v>
      </c>
      <c r="E72" s="108">
        <f t="shared" si="26"/>
        <v>0</v>
      </c>
      <c r="F72" s="108">
        <f t="shared" si="26"/>
        <v>0</v>
      </c>
      <c r="G72" s="108">
        <f t="shared" si="26"/>
        <v>0</v>
      </c>
      <c r="H72" s="108">
        <f t="shared" si="26"/>
        <v>0</v>
      </c>
    </row>
    <row r="73" spans="1:180" ht="16.5" customHeight="1" x14ac:dyDescent="0.3">
      <c r="A73" s="70" t="s">
        <v>335</v>
      </c>
      <c r="B73" s="57" t="s">
        <v>336</v>
      </c>
      <c r="C73" s="108">
        <f>+C74</f>
        <v>0</v>
      </c>
      <c r="D73" s="108">
        <f t="shared" si="26"/>
        <v>0</v>
      </c>
      <c r="E73" s="108">
        <f t="shared" si="26"/>
        <v>0</v>
      </c>
      <c r="F73" s="108">
        <f t="shared" si="26"/>
        <v>0</v>
      </c>
      <c r="G73" s="108">
        <f t="shared" si="26"/>
        <v>0</v>
      </c>
      <c r="H73" s="108">
        <f t="shared" si="26"/>
        <v>0</v>
      </c>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row>
    <row r="74" spans="1:180" s="56" customFormat="1" ht="16.5" customHeight="1" x14ac:dyDescent="0.3">
      <c r="A74" s="70" t="s">
        <v>337</v>
      </c>
      <c r="B74" s="63" t="s">
        <v>338</v>
      </c>
      <c r="C74" s="109"/>
      <c r="D74" s="55"/>
      <c r="E74" s="55"/>
      <c r="F74" s="55"/>
      <c r="G74" s="62"/>
      <c r="H74" s="62"/>
    </row>
    <row r="75" spans="1:180" s="56" customFormat="1" ht="16.5" customHeight="1" x14ac:dyDescent="0.3">
      <c r="A75" s="70" t="s">
        <v>339</v>
      </c>
      <c r="B75" s="71" t="s">
        <v>231</v>
      </c>
      <c r="C75" s="109">
        <f t="shared" ref="C75:H75" si="27">C76+C77</f>
        <v>0</v>
      </c>
      <c r="D75" s="109">
        <f t="shared" si="27"/>
        <v>32000</v>
      </c>
      <c r="E75" s="109">
        <f t="shared" si="27"/>
        <v>32000</v>
      </c>
      <c r="F75" s="109">
        <f t="shared" si="27"/>
        <v>3000</v>
      </c>
      <c r="G75" s="109">
        <f t="shared" si="27"/>
        <v>1518</v>
      </c>
      <c r="H75" s="109">
        <f t="shared" si="27"/>
        <v>600</v>
      </c>
    </row>
    <row r="76" spans="1:180" s="56" customFormat="1" ht="16.5" customHeight="1" x14ac:dyDescent="0.3">
      <c r="A76" s="70" t="s">
        <v>340</v>
      </c>
      <c r="B76" s="72" t="s">
        <v>341</v>
      </c>
      <c r="C76" s="109"/>
      <c r="D76" s="55"/>
      <c r="E76" s="55"/>
      <c r="F76" s="55"/>
      <c r="G76" s="62"/>
      <c r="H76" s="62"/>
    </row>
    <row r="77" spans="1:180" ht="16.5" customHeight="1" x14ac:dyDescent="0.3">
      <c r="A77" s="70" t="s">
        <v>342</v>
      </c>
      <c r="B77" s="72" t="s">
        <v>343</v>
      </c>
      <c r="C77" s="109"/>
      <c r="D77" s="108">
        <v>32000</v>
      </c>
      <c r="E77" s="108">
        <v>32000</v>
      </c>
      <c r="F77" s="108">
        <v>3000</v>
      </c>
      <c r="G77" s="86">
        <v>1518</v>
      </c>
      <c r="H77" s="86">
        <v>600</v>
      </c>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row>
    <row r="78" spans="1:180" s="56" customFormat="1" ht="16.5" customHeight="1" x14ac:dyDescent="0.3">
      <c r="A78" s="53" t="s">
        <v>344</v>
      </c>
      <c r="B78" s="57" t="s">
        <v>233</v>
      </c>
      <c r="C78" s="108">
        <f t="shared" ref="C78:H78" si="28">+C79</f>
        <v>0</v>
      </c>
      <c r="D78" s="108">
        <f t="shared" si="28"/>
        <v>236000</v>
      </c>
      <c r="E78" s="108">
        <f t="shared" si="28"/>
        <v>236000</v>
      </c>
      <c r="F78" s="108">
        <f t="shared" si="28"/>
        <v>0</v>
      </c>
      <c r="G78" s="108">
        <f t="shared" si="28"/>
        <v>0</v>
      </c>
      <c r="H78" s="108">
        <f t="shared" si="28"/>
        <v>0</v>
      </c>
    </row>
    <row r="79" spans="1:180" s="56" customFormat="1" ht="16.5" customHeight="1" x14ac:dyDescent="0.3">
      <c r="A79" s="53" t="s">
        <v>345</v>
      </c>
      <c r="B79" s="57" t="s">
        <v>235</v>
      </c>
      <c r="C79" s="108">
        <f t="shared" ref="C79:H79" si="29">+C80+C85</f>
        <v>0</v>
      </c>
      <c r="D79" s="108">
        <f t="shared" si="29"/>
        <v>236000</v>
      </c>
      <c r="E79" s="108">
        <f t="shared" si="29"/>
        <v>236000</v>
      </c>
      <c r="F79" s="108">
        <f t="shared" si="29"/>
        <v>0</v>
      </c>
      <c r="G79" s="108">
        <f t="shared" si="29"/>
        <v>0</v>
      </c>
      <c r="H79" s="108">
        <f t="shared" si="29"/>
        <v>0</v>
      </c>
    </row>
    <row r="80" spans="1:180" s="56" customFormat="1" ht="16.5" customHeight="1" x14ac:dyDescent="0.3">
      <c r="A80" s="53" t="s">
        <v>346</v>
      </c>
      <c r="B80" s="57" t="s">
        <v>347</v>
      </c>
      <c r="C80" s="108">
        <f t="shared" ref="C80:H80" si="30">+C82+C84+C83+C81</f>
        <v>0</v>
      </c>
      <c r="D80" s="108">
        <f t="shared" si="30"/>
        <v>236000</v>
      </c>
      <c r="E80" s="108">
        <f t="shared" si="30"/>
        <v>236000</v>
      </c>
      <c r="F80" s="108">
        <f t="shared" si="30"/>
        <v>0</v>
      </c>
      <c r="G80" s="108">
        <f t="shared" si="30"/>
        <v>0</v>
      </c>
      <c r="H80" s="108">
        <f t="shared" si="30"/>
        <v>0</v>
      </c>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row>
    <row r="81" spans="1:180" s="56" customFormat="1" ht="16.5" customHeight="1" x14ac:dyDescent="0.3">
      <c r="A81" s="53" t="s">
        <v>348</v>
      </c>
      <c r="B81" s="60" t="s">
        <v>349</v>
      </c>
      <c r="C81" s="108"/>
      <c r="D81" s="55"/>
      <c r="E81" s="55"/>
      <c r="F81" s="55"/>
      <c r="G81" s="62"/>
      <c r="H81" s="62"/>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row>
    <row r="82" spans="1:180" s="56" customFormat="1" ht="16.5" customHeight="1" x14ac:dyDescent="0.3">
      <c r="A82" s="59" t="s">
        <v>350</v>
      </c>
      <c r="B82" s="63" t="s">
        <v>351</v>
      </c>
      <c r="C82" s="109"/>
      <c r="D82" s="108">
        <v>236000</v>
      </c>
      <c r="E82" s="108">
        <v>236000</v>
      </c>
      <c r="F82" s="108">
        <v>0</v>
      </c>
      <c r="G82" s="86">
        <v>0</v>
      </c>
      <c r="H82" s="86">
        <v>0</v>
      </c>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row>
    <row r="83" spans="1:180" s="56" customFormat="1" ht="16.5" customHeight="1" x14ac:dyDescent="0.3">
      <c r="A83" s="59" t="s">
        <v>352</v>
      </c>
      <c r="B83" s="60" t="s">
        <v>353</v>
      </c>
      <c r="C83" s="109"/>
      <c r="D83" s="55"/>
      <c r="E83" s="55"/>
      <c r="F83" s="55"/>
      <c r="G83" s="62"/>
      <c r="H83" s="62"/>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row>
    <row r="84" spans="1:180" ht="16.5" customHeight="1" x14ac:dyDescent="0.3">
      <c r="A84" s="59" t="s">
        <v>354</v>
      </c>
      <c r="B84" s="63" t="s">
        <v>355</v>
      </c>
      <c r="C84" s="109"/>
      <c r="D84" s="55"/>
      <c r="E84" s="55"/>
      <c r="F84" s="55"/>
      <c r="G84" s="62"/>
      <c r="H84" s="62"/>
    </row>
    <row r="85" spans="1:180" ht="16.5" customHeight="1" x14ac:dyDescent="0.3">
      <c r="A85" s="73" t="s">
        <v>356</v>
      </c>
      <c r="B85" s="60" t="s">
        <v>357</v>
      </c>
      <c r="C85" s="109"/>
      <c r="D85" s="55"/>
      <c r="E85" s="55"/>
      <c r="F85" s="55"/>
      <c r="G85" s="62"/>
      <c r="H85" s="62"/>
    </row>
    <row r="86" spans="1:180" ht="16.5" customHeight="1" x14ac:dyDescent="0.3">
      <c r="A86" s="59" t="s">
        <v>243</v>
      </c>
      <c r="B86" s="63" t="s">
        <v>358</v>
      </c>
      <c r="C86" s="109"/>
      <c r="D86" s="55"/>
      <c r="E86" s="55"/>
      <c r="F86" s="55"/>
      <c r="G86" s="62"/>
      <c r="H86" s="62"/>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row>
    <row r="87" spans="1:180" ht="16.5" customHeight="1" x14ac:dyDescent="0.3">
      <c r="A87" s="59" t="s">
        <v>359</v>
      </c>
      <c r="B87" s="63" t="s">
        <v>360</v>
      </c>
      <c r="C87" s="108">
        <f>C44-C89+C10+C12+C13+C15+C16+C17-C86</f>
        <v>0</v>
      </c>
      <c r="D87" s="108">
        <f t="shared" ref="D87:H87" si="31">D44-D89+D10+D12+D13+D15+D16+D17-D86</f>
        <v>219125510</v>
      </c>
      <c r="E87" s="108">
        <f t="shared" si="31"/>
        <v>219125510</v>
      </c>
      <c r="F87" s="108">
        <f t="shared" si="31"/>
        <v>66916840</v>
      </c>
      <c r="G87" s="108">
        <f t="shared" si="31"/>
        <v>43662041</v>
      </c>
      <c r="H87" s="108">
        <f t="shared" si="31"/>
        <v>21484622</v>
      </c>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row>
    <row r="88" spans="1:180" ht="16.5" customHeight="1" x14ac:dyDescent="0.3">
      <c r="A88" s="59"/>
      <c r="B88" s="63" t="s">
        <v>361</v>
      </c>
      <c r="C88" s="108"/>
      <c r="D88" s="55"/>
      <c r="E88" s="55"/>
      <c r="F88" s="55"/>
      <c r="G88" s="108">
        <v>-243</v>
      </c>
      <c r="H88" s="108">
        <v>-124</v>
      </c>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row>
    <row r="89" spans="1:180" ht="16.5" customHeight="1" x14ac:dyDescent="0.35">
      <c r="A89" s="59" t="s">
        <v>362</v>
      </c>
      <c r="B89" s="57" t="s">
        <v>363</v>
      </c>
      <c r="C89" s="110">
        <f>+C90+C179+C218+C222+C247+C249</f>
        <v>0</v>
      </c>
      <c r="D89" s="110">
        <f t="shared" ref="D89:H89" si="32">+D90+D179+D218+D222+D247+D249</f>
        <v>378690660</v>
      </c>
      <c r="E89" s="110">
        <f t="shared" si="32"/>
        <v>335611430</v>
      </c>
      <c r="F89" s="110">
        <f t="shared" si="32"/>
        <v>176207410</v>
      </c>
      <c r="G89" s="110">
        <f t="shared" si="32"/>
        <v>136597163.63999999</v>
      </c>
      <c r="H89" s="110">
        <f t="shared" si="32"/>
        <v>53172221.11999999</v>
      </c>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row>
    <row r="90" spans="1:180" s="65" customFormat="1" ht="16.5" customHeight="1" x14ac:dyDescent="0.3">
      <c r="A90" s="53" t="s">
        <v>364</v>
      </c>
      <c r="B90" s="57" t="s">
        <v>365</v>
      </c>
      <c r="C90" s="108">
        <f>+C91+C107+C143+C171+C175</f>
        <v>0</v>
      </c>
      <c r="D90" s="108">
        <f t="shared" ref="D90:H90" si="33">+D91+D107+D143+D171+D175</f>
        <v>154839910</v>
      </c>
      <c r="E90" s="108">
        <f t="shared" si="33"/>
        <v>114268000</v>
      </c>
      <c r="F90" s="108">
        <f t="shared" si="33"/>
        <v>80917730</v>
      </c>
      <c r="G90" s="108">
        <f t="shared" si="33"/>
        <v>73834310.730000004</v>
      </c>
      <c r="H90" s="108">
        <f t="shared" si="33"/>
        <v>25225827.579999994</v>
      </c>
    </row>
    <row r="91" spans="1:180" s="65" customFormat="1" ht="16.5" customHeight="1" x14ac:dyDescent="0.3">
      <c r="A91" s="59" t="s">
        <v>366</v>
      </c>
      <c r="B91" s="57" t="s">
        <v>367</v>
      </c>
      <c r="C91" s="108">
        <f t="shared" ref="C91:H91" si="34">+C92+C104+C105+C95+C98+C93+C94</f>
        <v>0</v>
      </c>
      <c r="D91" s="108">
        <f t="shared" si="34"/>
        <v>78793030</v>
      </c>
      <c r="E91" s="108">
        <f t="shared" si="34"/>
        <v>64065290</v>
      </c>
      <c r="F91" s="108">
        <f t="shared" si="34"/>
        <v>41138540</v>
      </c>
      <c r="G91" s="108">
        <f t="shared" si="34"/>
        <v>36381772.659999996</v>
      </c>
      <c r="H91" s="108">
        <f t="shared" si="34"/>
        <v>10489874.699999999</v>
      </c>
    </row>
    <row r="92" spans="1:180" s="65" customFormat="1" ht="16.5" customHeight="1" x14ac:dyDescent="0.3">
      <c r="A92" s="59"/>
      <c r="B92" s="60" t="s">
        <v>368</v>
      </c>
      <c r="C92" s="109"/>
      <c r="D92" s="108">
        <v>52601000</v>
      </c>
      <c r="E92" s="108">
        <v>42419000</v>
      </c>
      <c r="F92" s="108">
        <v>24886000</v>
      </c>
      <c r="G92" s="109">
        <v>24885919.999999996</v>
      </c>
      <c r="H92" s="109">
        <v>8463744.0299999993</v>
      </c>
    </row>
    <row r="93" spans="1:180" s="65" customFormat="1" ht="45" x14ac:dyDescent="0.3">
      <c r="A93" s="59"/>
      <c r="B93" s="60" t="s">
        <v>369</v>
      </c>
      <c r="C93" s="109"/>
      <c r="D93" s="108">
        <v>470</v>
      </c>
      <c r="E93" s="108">
        <v>470</v>
      </c>
      <c r="F93" s="108">
        <v>470</v>
      </c>
      <c r="G93" s="109">
        <v>467.96</v>
      </c>
      <c r="H93" s="109">
        <v>247.96</v>
      </c>
    </row>
    <row r="94" spans="1:180" s="65" customFormat="1" ht="75" x14ac:dyDescent="0.3">
      <c r="A94" s="59"/>
      <c r="B94" s="60" t="s">
        <v>370</v>
      </c>
      <c r="C94" s="109"/>
      <c r="D94" s="108">
        <v>1820</v>
      </c>
      <c r="E94" s="108">
        <v>1820</v>
      </c>
      <c r="F94" s="108">
        <v>1820</v>
      </c>
      <c r="G94" s="109">
        <v>1820</v>
      </c>
      <c r="H94" s="109">
        <v>690</v>
      </c>
    </row>
    <row r="95" spans="1:180" s="65" customFormat="1" ht="16.5" customHeight="1" x14ac:dyDescent="0.3">
      <c r="A95" s="59"/>
      <c r="B95" s="60" t="s">
        <v>371</v>
      </c>
      <c r="C95" s="109">
        <f t="shared" ref="C95:H95" si="35">C96+C97</f>
        <v>0</v>
      </c>
      <c r="D95" s="109">
        <f t="shared" si="35"/>
        <v>16222850</v>
      </c>
      <c r="E95" s="109">
        <f t="shared" si="35"/>
        <v>10383000</v>
      </c>
      <c r="F95" s="109">
        <f t="shared" si="35"/>
        <v>10383000</v>
      </c>
      <c r="G95" s="109">
        <f t="shared" si="35"/>
        <v>7027996</v>
      </c>
      <c r="H95" s="109">
        <f t="shared" si="35"/>
        <v>306939.71999999997</v>
      </c>
    </row>
    <row r="96" spans="1:180" s="65" customFormat="1" ht="16.5" customHeight="1" x14ac:dyDescent="0.3">
      <c r="A96" s="59"/>
      <c r="B96" s="60" t="s">
        <v>372</v>
      </c>
      <c r="C96" s="109"/>
      <c r="D96" s="108">
        <v>16222850</v>
      </c>
      <c r="E96" s="108">
        <v>10383000</v>
      </c>
      <c r="F96" s="108">
        <v>10383000</v>
      </c>
      <c r="G96" s="109">
        <v>7027996</v>
      </c>
      <c r="H96" s="109">
        <v>306939.71999999997</v>
      </c>
    </row>
    <row r="97" spans="1:181" s="65" customFormat="1" ht="75" x14ac:dyDescent="0.3">
      <c r="A97" s="59"/>
      <c r="B97" s="60" t="s">
        <v>370</v>
      </c>
      <c r="C97" s="109"/>
      <c r="D97" s="55"/>
      <c r="E97" s="55"/>
      <c r="F97" s="55"/>
      <c r="G97" s="62"/>
      <c r="H97" s="62"/>
    </row>
    <row r="98" spans="1:181" s="65" customFormat="1" ht="16.5" customHeight="1" x14ac:dyDescent="0.3">
      <c r="A98" s="59"/>
      <c r="B98" s="74" t="s">
        <v>373</v>
      </c>
      <c r="C98" s="109">
        <f t="shared" ref="C98:G98" si="36">C99+C102+C103</f>
        <v>0</v>
      </c>
      <c r="D98" s="109">
        <f t="shared" si="36"/>
        <v>8621890</v>
      </c>
      <c r="E98" s="109">
        <f t="shared" si="36"/>
        <v>9916000</v>
      </c>
      <c r="F98" s="109">
        <f t="shared" si="36"/>
        <v>5264040</v>
      </c>
      <c r="G98" s="109">
        <f t="shared" si="36"/>
        <v>4054824.98</v>
      </c>
      <c r="H98" s="109">
        <f t="shared" ref="H98" si="37">H99+H102+H103</f>
        <v>1530081.63</v>
      </c>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row>
    <row r="99" spans="1:181" s="65" customFormat="1" ht="30" x14ac:dyDescent="0.3">
      <c r="A99" s="59"/>
      <c r="B99" s="60" t="s">
        <v>374</v>
      </c>
      <c r="C99" s="109">
        <f t="shared" ref="C99:G99" si="38">C100+C101</f>
        <v>0</v>
      </c>
      <c r="D99" s="109">
        <f t="shared" si="38"/>
        <v>7981970</v>
      </c>
      <c r="E99" s="109">
        <f t="shared" si="38"/>
        <v>9227000</v>
      </c>
      <c r="F99" s="109">
        <f t="shared" si="38"/>
        <v>4922760</v>
      </c>
      <c r="G99" s="109">
        <f t="shared" si="38"/>
        <v>3823306.19</v>
      </c>
      <c r="H99" s="109">
        <f t="shared" ref="H99" si="39">H100+H101</f>
        <v>1412558.55</v>
      </c>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row>
    <row r="100" spans="1:181" x14ac:dyDescent="0.3">
      <c r="A100" s="59"/>
      <c r="B100" s="60" t="s">
        <v>372</v>
      </c>
      <c r="C100" s="109"/>
      <c r="D100" s="108">
        <v>7981970</v>
      </c>
      <c r="E100" s="108">
        <v>9227000</v>
      </c>
      <c r="F100" s="108">
        <v>4922760</v>
      </c>
      <c r="G100" s="109">
        <v>3823306.19</v>
      </c>
      <c r="H100" s="109">
        <v>1412558.55</v>
      </c>
      <c r="FY100" s="65"/>
    </row>
    <row r="101" spans="1:181" ht="75" x14ac:dyDescent="0.3">
      <c r="A101" s="59"/>
      <c r="B101" s="60" t="s">
        <v>370</v>
      </c>
      <c r="C101" s="109"/>
      <c r="D101" s="55"/>
      <c r="E101" s="55"/>
      <c r="F101" s="55"/>
      <c r="G101" s="62"/>
      <c r="H101" s="62"/>
      <c r="FY101" s="65"/>
    </row>
    <row r="102" spans="1:181" ht="60" x14ac:dyDescent="0.3">
      <c r="A102" s="59"/>
      <c r="B102" s="60" t="s">
        <v>375</v>
      </c>
      <c r="C102" s="109"/>
      <c r="D102" s="108">
        <v>357260</v>
      </c>
      <c r="E102" s="108">
        <v>380000</v>
      </c>
      <c r="F102" s="108">
        <v>190000</v>
      </c>
      <c r="G102" s="109">
        <v>129000</v>
      </c>
      <c r="H102" s="109">
        <v>65002.2</v>
      </c>
      <c r="FY102" s="65"/>
    </row>
    <row r="103" spans="1:181" ht="60" x14ac:dyDescent="0.3">
      <c r="A103" s="59"/>
      <c r="B103" s="60" t="s">
        <v>376</v>
      </c>
      <c r="C103" s="109"/>
      <c r="D103" s="108">
        <v>282660</v>
      </c>
      <c r="E103" s="108">
        <v>309000</v>
      </c>
      <c r="F103" s="108">
        <v>151280</v>
      </c>
      <c r="G103" s="109">
        <v>102518.79</v>
      </c>
      <c r="H103" s="109">
        <v>52520.88</v>
      </c>
      <c r="FY103" s="65"/>
    </row>
    <row r="104" spans="1:181" s="56" customFormat="1" ht="16.5" customHeight="1" x14ac:dyDescent="0.3">
      <c r="A104" s="59"/>
      <c r="B104" s="60" t="s">
        <v>377</v>
      </c>
      <c r="C104" s="109"/>
      <c r="D104" s="108">
        <v>37000</v>
      </c>
      <c r="E104" s="108">
        <v>37000</v>
      </c>
      <c r="F104" s="108">
        <v>18500</v>
      </c>
      <c r="G104" s="109">
        <v>9943.15</v>
      </c>
      <c r="H104" s="109">
        <v>4816.1899999999996</v>
      </c>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65"/>
    </row>
    <row r="105" spans="1:181" ht="45" x14ac:dyDescent="0.3">
      <c r="A105" s="59"/>
      <c r="B105" s="60" t="s">
        <v>378</v>
      </c>
      <c r="C105" s="109"/>
      <c r="D105" s="108">
        <v>1308000</v>
      </c>
      <c r="E105" s="108">
        <v>1308000</v>
      </c>
      <c r="F105" s="108">
        <v>584710</v>
      </c>
      <c r="G105" s="109">
        <v>400800.57</v>
      </c>
      <c r="H105" s="109">
        <v>183355.17</v>
      </c>
      <c r="FY105" s="65"/>
    </row>
    <row r="106" spans="1:181" x14ac:dyDescent="0.3">
      <c r="A106" s="59"/>
      <c r="B106" s="63" t="s">
        <v>361</v>
      </c>
      <c r="C106" s="109"/>
      <c r="D106" s="55"/>
      <c r="E106" s="55"/>
      <c r="F106" s="55"/>
      <c r="G106" s="62"/>
      <c r="H106" s="62"/>
    </row>
    <row r="107" spans="1:181" ht="30" x14ac:dyDescent="0.3">
      <c r="A107" s="115" t="s">
        <v>379</v>
      </c>
      <c r="B107" s="57" t="s">
        <v>380</v>
      </c>
      <c r="C107" s="109">
        <f t="shared" ref="C107:H107" si="40">C108+C111+C114+C117+C120+C123+C129+C126+C132</f>
        <v>0</v>
      </c>
      <c r="D107" s="109">
        <f t="shared" si="40"/>
        <v>55625560</v>
      </c>
      <c r="E107" s="109">
        <f t="shared" si="40"/>
        <v>30831350</v>
      </c>
      <c r="F107" s="109">
        <f t="shared" si="40"/>
        <v>30831350</v>
      </c>
      <c r="G107" s="109">
        <f t="shared" si="40"/>
        <v>30828019.339999996</v>
      </c>
      <c r="H107" s="109">
        <f t="shared" si="40"/>
        <v>11697214.92</v>
      </c>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row>
    <row r="108" spans="1:181" ht="16.5" customHeight="1" x14ac:dyDescent="0.3">
      <c r="A108" s="59"/>
      <c r="B108" s="60" t="s">
        <v>381</v>
      </c>
      <c r="C108" s="109">
        <f t="shared" ref="C108:H108" si="41">C109+C110</f>
        <v>0</v>
      </c>
      <c r="D108" s="109">
        <f t="shared" si="41"/>
        <v>2166990</v>
      </c>
      <c r="E108" s="109">
        <f t="shared" si="41"/>
        <v>1346000</v>
      </c>
      <c r="F108" s="109">
        <f t="shared" si="41"/>
        <v>1346000</v>
      </c>
      <c r="G108" s="109">
        <f t="shared" si="41"/>
        <v>1345600</v>
      </c>
      <c r="H108" s="109">
        <f t="shared" si="41"/>
        <v>466990</v>
      </c>
    </row>
    <row r="109" spans="1:181" x14ac:dyDescent="0.3">
      <c r="A109" s="59"/>
      <c r="B109" s="60" t="s">
        <v>368</v>
      </c>
      <c r="C109" s="109"/>
      <c r="D109" s="108">
        <v>2166990</v>
      </c>
      <c r="E109" s="108">
        <v>1346000</v>
      </c>
      <c r="F109" s="108">
        <v>1346000</v>
      </c>
      <c r="G109" s="109">
        <v>1345600</v>
      </c>
      <c r="H109" s="109">
        <v>466990</v>
      </c>
    </row>
    <row r="110" spans="1:181" ht="75" x14ac:dyDescent="0.3">
      <c r="A110" s="59"/>
      <c r="B110" s="60" t="s">
        <v>370</v>
      </c>
      <c r="C110" s="109"/>
      <c r="D110" s="55"/>
      <c r="E110" s="55"/>
      <c r="F110" s="55"/>
      <c r="G110" s="62"/>
      <c r="H110" s="62"/>
    </row>
    <row r="111" spans="1:181" ht="16.5" customHeight="1" x14ac:dyDescent="0.3">
      <c r="A111" s="59"/>
      <c r="B111" s="60" t="s">
        <v>382</v>
      </c>
      <c r="C111" s="109">
        <f t="shared" ref="C111:H111" si="42">C112+C113</f>
        <v>0</v>
      </c>
      <c r="D111" s="109">
        <f t="shared" si="42"/>
        <v>286460</v>
      </c>
      <c r="E111" s="109">
        <f t="shared" si="42"/>
        <v>252000</v>
      </c>
      <c r="F111" s="109">
        <f t="shared" si="42"/>
        <v>252000</v>
      </c>
      <c r="G111" s="109">
        <f t="shared" si="42"/>
        <v>251850</v>
      </c>
      <c r="H111" s="109">
        <f t="shared" si="42"/>
        <v>189280</v>
      </c>
    </row>
    <row r="112" spans="1:181" x14ac:dyDescent="0.3">
      <c r="A112" s="59"/>
      <c r="B112" s="60" t="s">
        <v>368</v>
      </c>
      <c r="C112" s="109"/>
      <c r="D112" s="108">
        <v>286460</v>
      </c>
      <c r="E112" s="108">
        <v>252000</v>
      </c>
      <c r="F112" s="108">
        <v>252000</v>
      </c>
      <c r="G112" s="109">
        <v>251850</v>
      </c>
      <c r="H112" s="109">
        <v>189280</v>
      </c>
    </row>
    <row r="113" spans="1:181" ht="75" x14ac:dyDescent="0.3">
      <c r="A113" s="59"/>
      <c r="B113" s="60" t="s">
        <v>370</v>
      </c>
      <c r="C113" s="109"/>
      <c r="D113" s="55"/>
      <c r="E113" s="55"/>
      <c r="F113" s="55"/>
      <c r="G113" s="62"/>
      <c r="H113" s="62"/>
    </row>
    <row r="114" spans="1:181" x14ac:dyDescent="0.3">
      <c r="A114" s="59"/>
      <c r="B114" s="60" t="s">
        <v>383</v>
      </c>
      <c r="C114" s="109">
        <f t="shared" ref="C114:H114" si="43">C115+C116</f>
        <v>0</v>
      </c>
      <c r="D114" s="109">
        <f t="shared" si="43"/>
        <v>66060</v>
      </c>
      <c r="E114" s="109">
        <f t="shared" si="43"/>
        <v>91000</v>
      </c>
      <c r="F114" s="109">
        <f t="shared" si="43"/>
        <v>91000</v>
      </c>
      <c r="G114" s="109">
        <f t="shared" si="43"/>
        <v>90940</v>
      </c>
      <c r="H114" s="109">
        <f t="shared" si="43"/>
        <v>57660</v>
      </c>
      <c r="FY114" s="56"/>
    </row>
    <row r="115" spans="1:181" x14ac:dyDescent="0.3">
      <c r="A115" s="59"/>
      <c r="B115" s="60" t="s">
        <v>368</v>
      </c>
      <c r="C115" s="109"/>
      <c r="D115" s="108">
        <v>66060</v>
      </c>
      <c r="E115" s="108">
        <v>91000</v>
      </c>
      <c r="F115" s="108">
        <v>91000</v>
      </c>
      <c r="G115" s="109">
        <v>90940</v>
      </c>
      <c r="H115" s="109">
        <v>57660</v>
      </c>
      <c r="FY115" s="56"/>
    </row>
    <row r="116" spans="1:181" ht="75" x14ac:dyDescent="0.3">
      <c r="A116" s="59"/>
      <c r="B116" s="60" t="s">
        <v>370</v>
      </c>
      <c r="C116" s="109"/>
      <c r="D116" s="55"/>
      <c r="E116" s="55"/>
      <c r="F116" s="55"/>
      <c r="G116" s="62"/>
      <c r="H116" s="62"/>
      <c r="FY116" s="56"/>
    </row>
    <row r="117" spans="1:181" ht="36" customHeight="1" x14ac:dyDescent="0.3">
      <c r="A117" s="53"/>
      <c r="B117" s="60" t="s">
        <v>384</v>
      </c>
      <c r="C117" s="109">
        <f t="shared" ref="C117:H117" si="44">C118+C119</f>
        <v>0</v>
      </c>
      <c r="D117" s="109">
        <f t="shared" si="44"/>
        <v>24606530</v>
      </c>
      <c r="E117" s="109">
        <f t="shared" si="44"/>
        <v>13146810</v>
      </c>
      <c r="F117" s="109">
        <f t="shared" si="44"/>
        <v>13146810</v>
      </c>
      <c r="G117" s="109">
        <f t="shared" si="44"/>
        <v>13146467.689999999</v>
      </c>
      <c r="H117" s="109">
        <f t="shared" si="44"/>
        <v>4406892.8099999996</v>
      </c>
    </row>
    <row r="118" spans="1:181" x14ac:dyDescent="0.3">
      <c r="A118" s="59"/>
      <c r="B118" s="60" t="s">
        <v>368</v>
      </c>
      <c r="C118" s="109"/>
      <c r="D118" s="108">
        <v>24602720</v>
      </c>
      <c r="E118" s="108">
        <v>13143000</v>
      </c>
      <c r="F118" s="108">
        <v>13143000</v>
      </c>
      <c r="G118" s="109">
        <v>13142670</v>
      </c>
      <c r="H118" s="109">
        <v>4405110</v>
      </c>
    </row>
    <row r="119" spans="1:181" ht="75" x14ac:dyDescent="0.3">
      <c r="A119" s="59"/>
      <c r="B119" s="60" t="s">
        <v>370</v>
      </c>
      <c r="C119" s="109"/>
      <c r="D119" s="108">
        <v>3810</v>
      </c>
      <c r="E119" s="108">
        <v>3810</v>
      </c>
      <c r="F119" s="108">
        <v>3810</v>
      </c>
      <c r="G119" s="109">
        <v>3797.69</v>
      </c>
      <c r="H119" s="109">
        <v>1782.81</v>
      </c>
    </row>
    <row r="120" spans="1:181" ht="16.5" customHeight="1" x14ac:dyDescent="0.3">
      <c r="A120" s="59"/>
      <c r="B120" s="75" t="s">
        <v>385</v>
      </c>
      <c r="C120" s="109">
        <f t="shared" ref="C120:H120" si="45">C121+C122</f>
        <v>0</v>
      </c>
      <c r="D120" s="109">
        <f t="shared" si="45"/>
        <v>0</v>
      </c>
      <c r="E120" s="109">
        <f t="shared" si="45"/>
        <v>0</v>
      </c>
      <c r="F120" s="109">
        <f t="shared" si="45"/>
        <v>0</v>
      </c>
      <c r="G120" s="109">
        <f t="shared" si="45"/>
        <v>0</v>
      </c>
      <c r="H120" s="109">
        <f t="shared" si="45"/>
        <v>0</v>
      </c>
    </row>
    <row r="121" spans="1:181" x14ac:dyDescent="0.3">
      <c r="A121" s="59"/>
      <c r="B121" s="75" t="s">
        <v>368</v>
      </c>
      <c r="C121" s="109"/>
      <c r="D121" s="55"/>
      <c r="E121" s="55"/>
      <c r="F121" s="55"/>
      <c r="G121" s="62"/>
      <c r="H121" s="62"/>
    </row>
    <row r="122" spans="1:181" ht="75" x14ac:dyDescent="0.3">
      <c r="A122" s="59"/>
      <c r="B122" s="75" t="s">
        <v>370</v>
      </c>
      <c r="C122" s="109"/>
      <c r="D122" s="55"/>
      <c r="E122" s="55"/>
      <c r="F122" s="55"/>
      <c r="G122" s="62"/>
      <c r="H122" s="62"/>
    </row>
    <row r="123" spans="1:181" ht="30" x14ac:dyDescent="0.3">
      <c r="A123" s="59"/>
      <c r="B123" s="60" t="s">
        <v>386</v>
      </c>
      <c r="C123" s="109">
        <f t="shared" ref="C123:H123" si="46">C124+C125</f>
        <v>0</v>
      </c>
      <c r="D123" s="109">
        <f t="shared" si="46"/>
        <v>481810</v>
      </c>
      <c r="E123" s="109">
        <f t="shared" si="46"/>
        <v>242000</v>
      </c>
      <c r="F123" s="109">
        <f t="shared" si="46"/>
        <v>242000</v>
      </c>
      <c r="G123" s="109">
        <f t="shared" si="46"/>
        <v>241190</v>
      </c>
      <c r="H123" s="109">
        <f t="shared" si="46"/>
        <v>91270</v>
      </c>
    </row>
    <row r="124" spans="1:181" ht="16.5" customHeight="1" x14ac:dyDescent="0.3">
      <c r="A124" s="59"/>
      <c r="B124" s="60" t="s">
        <v>368</v>
      </c>
      <c r="C124" s="109"/>
      <c r="D124" s="108">
        <v>481810</v>
      </c>
      <c r="E124" s="108">
        <v>242000</v>
      </c>
      <c r="F124" s="108">
        <v>242000</v>
      </c>
      <c r="G124" s="109">
        <v>241190</v>
      </c>
      <c r="H124" s="109">
        <v>91270</v>
      </c>
    </row>
    <row r="125" spans="1:181" ht="75" x14ac:dyDescent="0.3">
      <c r="A125" s="59"/>
      <c r="B125" s="60" t="s">
        <v>370</v>
      </c>
      <c r="C125" s="109"/>
      <c r="D125" s="55"/>
      <c r="E125" s="55"/>
      <c r="F125" s="55"/>
      <c r="G125" s="62"/>
      <c r="H125" s="62"/>
    </row>
    <row r="126" spans="1:181" s="56" customFormat="1" x14ac:dyDescent="0.3">
      <c r="A126" s="59"/>
      <c r="B126" s="76" t="s">
        <v>387</v>
      </c>
      <c r="C126" s="109">
        <f t="shared" ref="C126:H126" si="47">C127+C128</f>
        <v>0</v>
      </c>
      <c r="D126" s="109">
        <f t="shared" si="47"/>
        <v>0</v>
      </c>
      <c r="E126" s="109">
        <f t="shared" si="47"/>
        <v>0</v>
      </c>
      <c r="F126" s="109">
        <f t="shared" si="47"/>
        <v>0</v>
      </c>
      <c r="G126" s="109">
        <f t="shared" si="47"/>
        <v>0</v>
      </c>
      <c r="H126" s="109">
        <f t="shared" si="47"/>
        <v>0</v>
      </c>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row>
    <row r="127" spans="1:181" s="56" customFormat="1" x14ac:dyDescent="0.3">
      <c r="A127" s="59"/>
      <c r="B127" s="76" t="s">
        <v>368</v>
      </c>
      <c r="C127" s="109"/>
      <c r="D127" s="55"/>
      <c r="E127" s="55"/>
      <c r="F127" s="55"/>
      <c r="G127" s="62"/>
      <c r="H127" s="62"/>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row>
    <row r="128" spans="1:181" s="56" customFormat="1" ht="75" x14ac:dyDescent="0.3">
      <c r="A128" s="59"/>
      <c r="B128" s="76" t="s">
        <v>370</v>
      </c>
      <c r="C128" s="109"/>
      <c r="D128" s="55"/>
      <c r="E128" s="55"/>
      <c r="F128" s="55"/>
      <c r="G128" s="62"/>
      <c r="H128" s="62"/>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row>
    <row r="129" spans="1:181" s="56" customFormat="1" x14ac:dyDescent="0.3">
      <c r="A129" s="59"/>
      <c r="B129" s="76" t="s">
        <v>388</v>
      </c>
      <c r="C129" s="109">
        <f t="shared" ref="C129:H129" si="48">C130+C131</f>
        <v>0</v>
      </c>
      <c r="D129" s="109">
        <f t="shared" si="48"/>
        <v>20554030</v>
      </c>
      <c r="E129" s="109">
        <f t="shared" si="48"/>
        <v>11862660</v>
      </c>
      <c r="F129" s="109">
        <f t="shared" si="48"/>
        <v>11862660</v>
      </c>
      <c r="G129" s="109">
        <f t="shared" si="48"/>
        <v>11862246.93</v>
      </c>
      <c r="H129" s="109">
        <f t="shared" si="48"/>
        <v>4313892.1100000003</v>
      </c>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row>
    <row r="130" spans="1:181" s="56" customFormat="1" x14ac:dyDescent="0.3">
      <c r="A130" s="59"/>
      <c r="B130" s="76" t="s">
        <v>368</v>
      </c>
      <c r="C130" s="109"/>
      <c r="D130" s="108">
        <v>20551680</v>
      </c>
      <c r="E130" s="108">
        <v>11859000</v>
      </c>
      <c r="F130" s="108">
        <v>11859000</v>
      </c>
      <c r="G130" s="109">
        <v>11858600</v>
      </c>
      <c r="H130" s="109">
        <v>4313560</v>
      </c>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row>
    <row r="131" spans="1:181" s="56" customFormat="1" ht="75" x14ac:dyDescent="0.3">
      <c r="A131" s="59"/>
      <c r="B131" s="76" t="s">
        <v>370</v>
      </c>
      <c r="C131" s="109"/>
      <c r="D131" s="108">
        <v>2350</v>
      </c>
      <c r="E131" s="108">
        <v>3660</v>
      </c>
      <c r="F131" s="108">
        <v>3660</v>
      </c>
      <c r="G131" s="109">
        <v>3646.93</v>
      </c>
      <c r="H131" s="109">
        <v>332.11</v>
      </c>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row>
    <row r="132" spans="1:181" s="56" customFormat="1" ht="30" x14ac:dyDescent="0.3">
      <c r="A132" s="59"/>
      <c r="B132" s="78" t="s">
        <v>389</v>
      </c>
      <c r="C132" s="109">
        <f t="shared" ref="C132:H132" si="49">C133+C136+C139+C137+C138</f>
        <v>0</v>
      </c>
      <c r="D132" s="109">
        <f t="shared" si="49"/>
        <v>7463680</v>
      </c>
      <c r="E132" s="109">
        <f t="shared" si="49"/>
        <v>3890880</v>
      </c>
      <c r="F132" s="109">
        <f t="shared" si="49"/>
        <v>3890880</v>
      </c>
      <c r="G132" s="109">
        <f t="shared" si="49"/>
        <v>3889724.72</v>
      </c>
      <c r="H132" s="109">
        <f t="shared" si="49"/>
        <v>2171230</v>
      </c>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row>
    <row r="133" spans="1:181" s="56" customFormat="1" ht="30" x14ac:dyDescent="0.3">
      <c r="A133" s="59"/>
      <c r="B133" s="76" t="s">
        <v>390</v>
      </c>
      <c r="C133" s="109">
        <f t="shared" ref="C133:H133" si="50">C134+C135</f>
        <v>0</v>
      </c>
      <c r="D133" s="109">
        <f t="shared" si="50"/>
        <v>6362840</v>
      </c>
      <c r="E133" s="109">
        <f t="shared" si="50"/>
        <v>3158880</v>
      </c>
      <c r="F133" s="109">
        <f t="shared" si="50"/>
        <v>3158880</v>
      </c>
      <c r="G133" s="109">
        <f t="shared" si="50"/>
        <v>3158874.72</v>
      </c>
      <c r="H133" s="109">
        <f t="shared" si="50"/>
        <v>1506090</v>
      </c>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row>
    <row r="134" spans="1:181" s="56" customFormat="1" ht="16.5" customHeight="1" x14ac:dyDescent="0.3">
      <c r="A134" s="59"/>
      <c r="B134" s="76" t="s">
        <v>368</v>
      </c>
      <c r="C134" s="109"/>
      <c r="D134" s="108">
        <v>6341960</v>
      </c>
      <c r="E134" s="108">
        <v>3138000</v>
      </c>
      <c r="F134" s="108">
        <v>3138000</v>
      </c>
      <c r="G134" s="109">
        <v>3138000</v>
      </c>
      <c r="H134" s="109">
        <v>1506090</v>
      </c>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row>
    <row r="135" spans="1:181" s="56" customFormat="1" ht="75" x14ac:dyDescent="0.3">
      <c r="A135" s="59"/>
      <c r="B135" s="76" t="s">
        <v>370</v>
      </c>
      <c r="C135" s="109"/>
      <c r="D135" s="108">
        <v>20880</v>
      </c>
      <c r="E135" s="108">
        <v>20880</v>
      </c>
      <c r="F135" s="108">
        <v>20880</v>
      </c>
      <c r="G135" s="109">
        <v>20874.72</v>
      </c>
      <c r="H135" s="109">
        <v>0</v>
      </c>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row>
    <row r="136" spans="1:181" s="56" customFormat="1" ht="16.5" customHeight="1" x14ac:dyDescent="0.3">
      <c r="A136" s="59"/>
      <c r="B136" s="76" t="s">
        <v>391</v>
      </c>
      <c r="C136" s="109"/>
      <c r="D136" s="108"/>
      <c r="E136" s="108"/>
      <c r="F136" s="108"/>
      <c r="G136" s="109"/>
      <c r="H136" s="109"/>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row>
    <row r="137" spans="1:181" ht="30" x14ac:dyDescent="0.3">
      <c r="A137" s="53"/>
      <c r="B137" s="76" t="s">
        <v>392</v>
      </c>
      <c r="C137" s="109"/>
      <c r="D137" s="108">
        <v>968280</v>
      </c>
      <c r="E137" s="108">
        <v>402000</v>
      </c>
      <c r="F137" s="108">
        <v>402000</v>
      </c>
      <c r="G137" s="109">
        <v>401400</v>
      </c>
      <c r="H137" s="109">
        <v>401400</v>
      </c>
    </row>
    <row r="138" spans="1:181" ht="16.5" customHeight="1" x14ac:dyDescent="0.3">
      <c r="A138" s="53"/>
      <c r="B138" s="76" t="s">
        <v>393</v>
      </c>
      <c r="C138" s="109"/>
      <c r="D138" s="55"/>
      <c r="E138" s="55"/>
      <c r="F138" s="55"/>
      <c r="G138" s="62"/>
      <c r="H138" s="62"/>
    </row>
    <row r="139" spans="1:181" s="56" customFormat="1" ht="16.5" customHeight="1" x14ac:dyDescent="0.3">
      <c r="A139" s="59"/>
      <c r="B139" s="76" t="s">
        <v>394</v>
      </c>
      <c r="C139" s="109">
        <f>C140+C141</f>
        <v>0</v>
      </c>
      <c r="D139" s="109">
        <f t="shared" ref="D139:H139" si="51">D140+D141</f>
        <v>132560</v>
      </c>
      <c r="E139" s="109">
        <f t="shared" si="51"/>
        <v>330000</v>
      </c>
      <c r="F139" s="109">
        <f t="shared" si="51"/>
        <v>330000</v>
      </c>
      <c r="G139" s="109">
        <f t="shared" si="51"/>
        <v>329450</v>
      </c>
      <c r="H139" s="109">
        <f t="shared" si="51"/>
        <v>263740</v>
      </c>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row>
    <row r="140" spans="1:181" s="56" customFormat="1" ht="16.5" customHeight="1" x14ac:dyDescent="0.3">
      <c r="A140" s="59"/>
      <c r="B140" s="76" t="s">
        <v>368</v>
      </c>
      <c r="C140" s="109"/>
      <c r="D140" s="108">
        <v>132560</v>
      </c>
      <c r="E140" s="108">
        <v>330000</v>
      </c>
      <c r="F140" s="108">
        <v>330000</v>
      </c>
      <c r="G140" s="109">
        <v>329450</v>
      </c>
      <c r="H140" s="109">
        <v>263740</v>
      </c>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row>
    <row r="141" spans="1:181" s="56" customFormat="1" ht="75" x14ac:dyDescent="0.3">
      <c r="A141" s="59"/>
      <c r="B141" s="76" t="s">
        <v>370</v>
      </c>
      <c r="C141" s="109"/>
      <c r="D141" s="55"/>
      <c r="E141" s="55"/>
      <c r="F141" s="55"/>
      <c r="G141" s="62"/>
      <c r="H141" s="62"/>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row>
    <row r="142" spans="1:181" s="56" customFormat="1" ht="16.5" customHeight="1" x14ac:dyDescent="0.3">
      <c r="A142" s="59"/>
      <c r="B142" s="63" t="s">
        <v>361</v>
      </c>
      <c r="C142" s="109"/>
      <c r="D142" s="55"/>
      <c r="E142" s="55"/>
      <c r="F142" s="55"/>
      <c r="G142" s="62"/>
      <c r="H142" s="62"/>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row>
    <row r="143" spans="1:181" s="56" customFormat="1" ht="30" x14ac:dyDescent="0.3">
      <c r="A143" s="59" t="s">
        <v>395</v>
      </c>
      <c r="B143" s="57" t="s">
        <v>396</v>
      </c>
      <c r="C143" s="109">
        <f t="shared" ref="C143:H143" si="52">C144+C147+C150+C153+C154+C155+C156+C159+C160+C161</f>
        <v>0</v>
      </c>
      <c r="D143" s="109">
        <f t="shared" si="52"/>
        <v>3007800</v>
      </c>
      <c r="E143" s="109">
        <f t="shared" si="52"/>
        <v>1957840</v>
      </c>
      <c r="F143" s="109">
        <f t="shared" si="52"/>
        <v>1957840</v>
      </c>
      <c r="G143" s="109">
        <f t="shared" si="52"/>
        <v>1956770</v>
      </c>
      <c r="H143" s="109">
        <f t="shared" si="52"/>
        <v>1060810</v>
      </c>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row>
    <row r="144" spans="1:181" s="56" customFormat="1" x14ac:dyDescent="0.3">
      <c r="A144" s="59"/>
      <c r="B144" s="60" t="s">
        <v>384</v>
      </c>
      <c r="C144" s="109">
        <f t="shared" ref="C144:H144" si="53">C145+C146</f>
        <v>0</v>
      </c>
      <c r="D144" s="109">
        <f t="shared" si="53"/>
        <v>1323620</v>
      </c>
      <c r="E144" s="109">
        <f t="shared" si="53"/>
        <v>666840</v>
      </c>
      <c r="F144" s="109">
        <f t="shared" si="53"/>
        <v>666840</v>
      </c>
      <c r="G144" s="109">
        <f t="shared" si="53"/>
        <v>666670</v>
      </c>
      <c r="H144" s="109">
        <f t="shared" si="53"/>
        <v>211000</v>
      </c>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row>
    <row r="145" spans="1:187" s="56" customFormat="1" x14ac:dyDescent="0.3">
      <c r="A145" s="59"/>
      <c r="B145" s="60" t="s">
        <v>368</v>
      </c>
      <c r="C145" s="109"/>
      <c r="D145" s="108">
        <v>1322780</v>
      </c>
      <c r="E145" s="108">
        <v>666000</v>
      </c>
      <c r="F145" s="108">
        <v>666000</v>
      </c>
      <c r="G145" s="109">
        <v>665830</v>
      </c>
      <c r="H145" s="109">
        <v>210520</v>
      </c>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row>
    <row r="146" spans="1:187" s="56" customFormat="1" ht="16.5" customHeight="1" x14ac:dyDescent="0.3">
      <c r="A146" s="59"/>
      <c r="B146" s="60" t="s">
        <v>370</v>
      </c>
      <c r="C146" s="109"/>
      <c r="D146" s="108">
        <v>840</v>
      </c>
      <c r="E146" s="108">
        <v>840</v>
      </c>
      <c r="F146" s="108">
        <v>840</v>
      </c>
      <c r="G146" s="109">
        <v>840</v>
      </c>
      <c r="H146" s="109">
        <v>480</v>
      </c>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row>
    <row r="147" spans="1:187" s="56" customFormat="1" ht="30" x14ac:dyDescent="0.3">
      <c r="A147" s="59"/>
      <c r="B147" s="79" t="s">
        <v>397</v>
      </c>
      <c r="C147" s="109">
        <f t="shared" ref="C147:H147" si="54">C148+C149</f>
        <v>0</v>
      </c>
      <c r="D147" s="109">
        <f t="shared" si="54"/>
        <v>948020</v>
      </c>
      <c r="E147" s="109">
        <f t="shared" si="54"/>
        <v>700000</v>
      </c>
      <c r="F147" s="109">
        <f t="shared" si="54"/>
        <v>700000</v>
      </c>
      <c r="G147" s="109">
        <f t="shared" si="54"/>
        <v>699100</v>
      </c>
      <c r="H147" s="109">
        <f t="shared" si="54"/>
        <v>674470</v>
      </c>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row>
    <row r="148" spans="1:187" s="56" customFormat="1" ht="16.5" customHeight="1" x14ac:dyDescent="0.3">
      <c r="A148" s="59"/>
      <c r="B148" s="79" t="s">
        <v>368</v>
      </c>
      <c r="C148" s="109"/>
      <c r="D148" s="108">
        <v>948020</v>
      </c>
      <c r="E148" s="108">
        <v>700000</v>
      </c>
      <c r="F148" s="108">
        <v>700000</v>
      </c>
      <c r="G148" s="109">
        <v>699100</v>
      </c>
      <c r="H148" s="109">
        <v>674470</v>
      </c>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row>
    <row r="149" spans="1:187" s="56" customFormat="1" ht="75" x14ac:dyDescent="0.3">
      <c r="A149" s="59"/>
      <c r="B149" s="79" t="s">
        <v>370</v>
      </c>
      <c r="C149" s="109"/>
      <c r="D149" s="55"/>
      <c r="E149" s="55"/>
      <c r="F149" s="55"/>
      <c r="G149" s="62"/>
      <c r="H149" s="62"/>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row>
    <row r="150" spans="1:187" s="56" customFormat="1" x14ac:dyDescent="0.3">
      <c r="A150" s="59"/>
      <c r="B150" s="60" t="s">
        <v>398</v>
      </c>
      <c r="C150" s="109">
        <f t="shared" ref="C150:H150" si="55">C151+C152</f>
        <v>0</v>
      </c>
      <c r="D150" s="109">
        <f t="shared" si="55"/>
        <v>736160</v>
      </c>
      <c r="E150" s="109">
        <f t="shared" si="55"/>
        <v>591000</v>
      </c>
      <c r="F150" s="109">
        <f t="shared" si="55"/>
        <v>591000</v>
      </c>
      <c r="G150" s="109">
        <f t="shared" si="55"/>
        <v>591000</v>
      </c>
      <c r="H150" s="109">
        <f t="shared" si="55"/>
        <v>175340</v>
      </c>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row>
    <row r="151" spans="1:187" s="56" customFormat="1" ht="16.5" customHeight="1" x14ac:dyDescent="0.3">
      <c r="A151" s="59"/>
      <c r="B151" s="60" t="s">
        <v>368</v>
      </c>
      <c r="C151" s="109"/>
      <c r="D151" s="108">
        <v>736160</v>
      </c>
      <c r="E151" s="108">
        <v>591000</v>
      </c>
      <c r="F151" s="108">
        <v>591000</v>
      </c>
      <c r="G151" s="109">
        <v>591000</v>
      </c>
      <c r="H151" s="109">
        <v>175340</v>
      </c>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row>
    <row r="152" spans="1:187" s="56" customFormat="1" ht="16.5" customHeight="1" x14ac:dyDescent="0.3">
      <c r="A152" s="53"/>
      <c r="B152" s="60" t="s">
        <v>370</v>
      </c>
      <c r="C152" s="109"/>
      <c r="D152" s="55"/>
      <c r="E152" s="55"/>
      <c r="F152" s="55"/>
      <c r="G152" s="62"/>
      <c r="H152" s="6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row>
    <row r="153" spans="1:187" s="56" customFormat="1" ht="16.5" customHeight="1" x14ac:dyDescent="0.3">
      <c r="A153" s="59"/>
      <c r="B153" s="60" t="s">
        <v>399</v>
      </c>
      <c r="C153" s="109"/>
      <c r="D153" s="55"/>
      <c r="E153" s="55"/>
      <c r="F153" s="55"/>
      <c r="G153" s="62"/>
      <c r="H153" s="62"/>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row>
    <row r="154" spans="1:187" s="56" customFormat="1" ht="16.5" customHeight="1" x14ac:dyDescent="0.3">
      <c r="A154" s="59"/>
      <c r="B154" s="60" t="s">
        <v>400</v>
      </c>
      <c r="C154" s="109"/>
      <c r="D154" s="55"/>
      <c r="E154" s="55"/>
      <c r="F154" s="55"/>
      <c r="G154" s="62"/>
      <c r="H154" s="62"/>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row>
    <row r="155" spans="1:187" ht="16.5" customHeight="1" x14ac:dyDescent="0.3">
      <c r="A155" s="59"/>
      <c r="B155" s="60" t="s">
        <v>381</v>
      </c>
      <c r="C155" s="109"/>
      <c r="D155" s="55"/>
      <c r="E155" s="55"/>
      <c r="F155" s="55"/>
      <c r="G155" s="62"/>
      <c r="H155" s="62"/>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Z155" s="56"/>
      <c r="GA155" s="56"/>
      <c r="GB155" s="56"/>
      <c r="GC155" s="56"/>
      <c r="GD155" s="56"/>
      <c r="GE155" s="56"/>
    </row>
    <row r="156" spans="1:187" x14ac:dyDescent="0.3">
      <c r="A156" s="53"/>
      <c r="B156" s="60" t="s">
        <v>401</v>
      </c>
      <c r="C156" s="109">
        <f t="shared" ref="C156:H156" si="56">C157+C158</f>
        <v>0</v>
      </c>
      <c r="D156" s="109">
        <f t="shared" si="56"/>
        <v>0</v>
      </c>
      <c r="E156" s="109">
        <f t="shared" si="56"/>
        <v>0</v>
      </c>
      <c r="F156" s="109">
        <f t="shared" si="56"/>
        <v>0</v>
      </c>
      <c r="G156" s="109">
        <f t="shared" si="56"/>
        <v>0</v>
      </c>
      <c r="H156" s="109">
        <f t="shared" si="56"/>
        <v>0</v>
      </c>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Z156" s="56"/>
      <c r="GA156" s="56"/>
      <c r="GB156" s="56"/>
      <c r="GC156" s="56"/>
      <c r="GD156" s="56"/>
      <c r="GE156" s="56"/>
    </row>
    <row r="157" spans="1:187" x14ac:dyDescent="0.3">
      <c r="A157" s="59"/>
      <c r="B157" s="60" t="s">
        <v>368</v>
      </c>
      <c r="C157" s="109"/>
      <c r="D157" s="55"/>
      <c r="E157" s="55"/>
      <c r="F157" s="55"/>
      <c r="G157" s="62"/>
      <c r="H157" s="62"/>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c r="FU157" s="56"/>
      <c r="FV157" s="56"/>
      <c r="FW157" s="56"/>
      <c r="FX157" s="56"/>
    </row>
    <row r="158" spans="1:187" ht="75" x14ac:dyDescent="0.3">
      <c r="A158" s="59"/>
      <c r="B158" s="60" t="s">
        <v>370</v>
      </c>
      <c r="C158" s="109"/>
      <c r="D158" s="55"/>
      <c r="E158" s="55"/>
      <c r="F158" s="55"/>
      <c r="G158" s="62"/>
      <c r="H158" s="62"/>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row>
    <row r="159" spans="1:187" ht="45" x14ac:dyDescent="0.3">
      <c r="A159" s="59"/>
      <c r="B159" s="80" t="s">
        <v>508</v>
      </c>
      <c r="C159" s="109"/>
      <c r="D159" s="55"/>
      <c r="E159" s="55"/>
      <c r="F159" s="55"/>
      <c r="G159" s="62"/>
      <c r="H159" s="62"/>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row>
    <row r="160" spans="1:187" ht="30" x14ac:dyDescent="0.3">
      <c r="A160" s="59"/>
      <c r="B160" s="80" t="s">
        <v>402</v>
      </c>
      <c r="C160" s="109"/>
      <c r="D160" s="55"/>
      <c r="E160" s="55"/>
      <c r="F160" s="55"/>
      <c r="G160" s="62"/>
      <c r="H160" s="62"/>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c r="FS160" s="56"/>
      <c r="FT160" s="56"/>
      <c r="FU160" s="56"/>
      <c r="FV160" s="56"/>
      <c r="FW160" s="56"/>
      <c r="FX160" s="56"/>
      <c r="FY160" s="56"/>
    </row>
    <row r="161" spans="1:187" s="56" customFormat="1" ht="30" x14ac:dyDescent="0.3">
      <c r="A161" s="59"/>
      <c r="B161" s="81" t="s">
        <v>403</v>
      </c>
      <c r="C161" s="109">
        <f t="shared" ref="C161:H161" si="57">C162+C165+C166+C169</f>
        <v>0</v>
      </c>
      <c r="D161" s="109">
        <f t="shared" si="57"/>
        <v>0</v>
      </c>
      <c r="E161" s="109">
        <f t="shared" si="57"/>
        <v>0</v>
      </c>
      <c r="F161" s="109">
        <f t="shared" si="57"/>
        <v>0</v>
      </c>
      <c r="G161" s="109">
        <f t="shared" si="57"/>
        <v>0</v>
      </c>
      <c r="H161" s="109">
        <f t="shared" si="57"/>
        <v>0</v>
      </c>
      <c r="FZ161" s="40"/>
      <c r="GA161" s="40"/>
      <c r="GB161" s="40"/>
      <c r="GC161" s="40"/>
      <c r="GD161" s="40"/>
      <c r="GE161" s="40"/>
    </row>
    <row r="162" spans="1:187" s="56" customFormat="1" x14ac:dyDescent="0.3">
      <c r="A162" s="59"/>
      <c r="B162" s="82" t="s">
        <v>404</v>
      </c>
      <c r="C162" s="109">
        <f t="shared" ref="C162:H162" si="58">C163+C164</f>
        <v>0</v>
      </c>
      <c r="D162" s="109">
        <f t="shared" si="58"/>
        <v>0</v>
      </c>
      <c r="E162" s="109">
        <f t="shared" si="58"/>
        <v>0</v>
      </c>
      <c r="F162" s="109">
        <f t="shared" si="58"/>
        <v>0</v>
      </c>
      <c r="G162" s="109">
        <f t="shared" si="58"/>
        <v>0</v>
      </c>
      <c r="H162" s="109">
        <f t="shared" si="58"/>
        <v>0</v>
      </c>
      <c r="FZ162" s="40"/>
      <c r="GA162" s="40"/>
      <c r="GB162" s="40"/>
      <c r="GC162" s="40"/>
      <c r="GD162" s="40"/>
      <c r="GE162" s="40"/>
    </row>
    <row r="163" spans="1:187" x14ac:dyDescent="0.3">
      <c r="A163" s="59"/>
      <c r="B163" s="82" t="s">
        <v>368</v>
      </c>
      <c r="C163" s="109"/>
      <c r="D163" s="55"/>
      <c r="E163" s="55"/>
      <c r="F163" s="55"/>
      <c r="G163" s="62"/>
      <c r="H163" s="62"/>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row>
    <row r="164" spans="1:187" ht="75" x14ac:dyDescent="0.3">
      <c r="A164" s="53"/>
      <c r="B164" s="82" t="s">
        <v>370</v>
      </c>
      <c r="C164" s="109"/>
      <c r="D164" s="55"/>
      <c r="E164" s="55"/>
      <c r="F164" s="55"/>
      <c r="G164" s="62"/>
      <c r="H164" s="62"/>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row>
    <row r="165" spans="1:187" ht="30" x14ac:dyDescent="0.3">
      <c r="A165" s="53"/>
      <c r="B165" s="82" t="s">
        <v>405</v>
      </c>
      <c r="C165" s="109"/>
      <c r="D165" s="55"/>
      <c r="E165" s="55"/>
      <c r="F165" s="55"/>
      <c r="G165" s="62"/>
      <c r="H165" s="62"/>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c r="FV165" s="56"/>
      <c r="FW165" s="56"/>
      <c r="FX165" s="56"/>
      <c r="FY165" s="56"/>
    </row>
    <row r="166" spans="1:187" ht="30" x14ac:dyDescent="0.3">
      <c r="A166" s="53"/>
      <c r="B166" s="82" t="s">
        <v>406</v>
      </c>
      <c r="C166" s="109">
        <f t="shared" ref="C166:H166" si="59">C167+C168</f>
        <v>0</v>
      </c>
      <c r="D166" s="109">
        <f t="shared" si="59"/>
        <v>0</v>
      </c>
      <c r="E166" s="109">
        <f t="shared" si="59"/>
        <v>0</v>
      </c>
      <c r="F166" s="109">
        <f t="shared" si="59"/>
        <v>0</v>
      </c>
      <c r="G166" s="109">
        <f t="shared" si="59"/>
        <v>0</v>
      </c>
      <c r="H166" s="109">
        <f t="shared" si="59"/>
        <v>0</v>
      </c>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row>
    <row r="167" spans="1:187" x14ac:dyDescent="0.3">
      <c r="A167" s="53"/>
      <c r="B167" s="82" t="s">
        <v>368</v>
      </c>
      <c r="C167" s="109"/>
      <c r="D167" s="55"/>
      <c r="E167" s="55"/>
      <c r="F167" s="55"/>
      <c r="G167" s="62"/>
      <c r="H167" s="62"/>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row>
    <row r="168" spans="1:187" ht="75" x14ac:dyDescent="0.3">
      <c r="A168" s="59"/>
      <c r="B168" s="82" t="s">
        <v>370</v>
      </c>
      <c r="C168" s="109"/>
      <c r="D168" s="55"/>
      <c r="E168" s="55"/>
      <c r="F168" s="55"/>
      <c r="G168" s="62"/>
      <c r="H168" s="62"/>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row>
    <row r="169" spans="1:187" ht="30" customHeight="1" x14ac:dyDescent="0.3">
      <c r="A169" s="59"/>
      <c r="B169" s="82" t="s">
        <v>407</v>
      </c>
      <c r="C169" s="109"/>
      <c r="D169" s="55"/>
      <c r="E169" s="55"/>
      <c r="F169" s="55"/>
      <c r="G169" s="62"/>
      <c r="H169" s="62"/>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row>
    <row r="170" spans="1:187" ht="16.5" customHeight="1" x14ac:dyDescent="0.3">
      <c r="A170" s="59"/>
      <c r="B170" s="63" t="s">
        <v>361</v>
      </c>
      <c r="C170" s="109"/>
      <c r="D170" s="55"/>
      <c r="E170" s="55"/>
      <c r="F170" s="55"/>
      <c r="G170" s="62"/>
      <c r="H170" s="62"/>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c r="FS170" s="56"/>
      <c r="FT170" s="56"/>
      <c r="FU170" s="56"/>
      <c r="FV170" s="56"/>
      <c r="FW170" s="56"/>
      <c r="FX170" s="56"/>
      <c r="FY170" s="56"/>
    </row>
    <row r="171" spans="1:187" x14ac:dyDescent="0.3">
      <c r="A171" s="53" t="s">
        <v>408</v>
      </c>
      <c r="B171" s="63" t="s">
        <v>409</v>
      </c>
      <c r="C171" s="108">
        <f t="shared" ref="C171:H171" si="60">C172+C173</f>
        <v>0</v>
      </c>
      <c r="D171" s="108">
        <f t="shared" si="60"/>
        <v>14513230</v>
      </c>
      <c r="E171" s="108">
        <f t="shared" si="60"/>
        <v>14513230</v>
      </c>
      <c r="F171" s="108">
        <f t="shared" si="60"/>
        <v>5490490</v>
      </c>
      <c r="G171" s="108">
        <f t="shared" si="60"/>
        <v>3700459.58</v>
      </c>
      <c r="H171" s="108">
        <f t="shared" si="60"/>
        <v>1797718.81</v>
      </c>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row>
    <row r="172" spans="1:187" ht="16.5" customHeight="1" x14ac:dyDescent="0.3">
      <c r="A172" s="53"/>
      <c r="B172" s="63" t="s">
        <v>368</v>
      </c>
      <c r="C172" s="108"/>
      <c r="D172" s="108">
        <v>14496550</v>
      </c>
      <c r="E172" s="108">
        <v>14488210</v>
      </c>
      <c r="F172" s="108">
        <v>5465470</v>
      </c>
      <c r="G172" s="108">
        <v>3675460.58</v>
      </c>
      <c r="H172" s="108">
        <v>1789385.81</v>
      </c>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row>
    <row r="173" spans="1:187" ht="75" x14ac:dyDescent="0.3">
      <c r="A173" s="53"/>
      <c r="B173" s="63" t="s">
        <v>370</v>
      </c>
      <c r="C173" s="108"/>
      <c r="D173" s="108">
        <v>16680</v>
      </c>
      <c r="E173" s="108">
        <v>25020</v>
      </c>
      <c r="F173" s="108">
        <v>25020</v>
      </c>
      <c r="G173" s="108">
        <v>24999</v>
      </c>
      <c r="H173" s="108">
        <v>8333</v>
      </c>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row>
    <row r="174" spans="1:187" ht="16.5" customHeight="1" x14ac:dyDescent="0.3">
      <c r="A174" s="59"/>
      <c r="B174" s="63" t="s">
        <v>361</v>
      </c>
      <c r="C174" s="108"/>
      <c r="D174" s="55"/>
      <c r="E174" s="55"/>
      <c r="F174" s="55"/>
      <c r="G174" s="62"/>
      <c r="H174" s="62"/>
      <c r="FY174" s="56"/>
    </row>
    <row r="175" spans="1:187" x14ac:dyDescent="0.3">
      <c r="A175" s="59" t="s">
        <v>410</v>
      </c>
      <c r="B175" s="63" t="s">
        <v>411</v>
      </c>
      <c r="C175" s="109">
        <f t="shared" ref="C175:H175" si="61">C176+C177</f>
        <v>0</v>
      </c>
      <c r="D175" s="109">
        <f t="shared" si="61"/>
        <v>2900290</v>
      </c>
      <c r="E175" s="109">
        <f t="shared" si="61"/>
        <v>2900290</v>
      </c>
      <c r="F175" s="109">
        <f t="shared" si="61"/>
        <v>1499510</v>
      </c>
      <c r="G175" s="109">
        <f t="shared" si="61"/>
        <v>967289.15</v>
      </c>
      <c r="H175" s="109">
        <f t="shared" si="61"/>
        <v>180209.15</v>
      </c>
      <c r="FY175" s="56"/>
    </row>
    <row r="176" spans="1:187" x14ac:dyDescent="0.3">
      <c r="A176" s="59"/>
      <c r="B176" s="63" t="s">
        <v>368</v>
      </c>
      <c r="C176" s="109"/>
      <c r="D176" s="108">
        <v>2900000</v>
      </c>
      <c r="E176" s="108">
        <v>2900000</v>
      </c>
      <c r="F176" s="108">
        <v>1499220</v>
      </c>
      <c r="G176" s="109">
        <v>967000</v>
      </c>
      <c r="H176" s="109">
        <v>179920</v>
      </c>
      <c r="FY176" s="56"/>
    </row>
    <row r="177" spans="1:181" ht="75" x14ac:dyDescent="0.3">
      <c r="A177" s="59"/>
      <c r="B177" s="63" t="s">
        <v>370</v>
      </c>
      <c r="C177" s="109"/>
      <c r="D177" s="108">
        <v>290</v>
      </c>
      <c r="E177" s="108">
        <v>290</v>
      </c>
      <c r="F177" s="108">
        <v>290</v>
      </c>
      <c r="G177" s="108">
        <v>289.14999999999998</v>
      </c>
      <c r="H177" s="108">
        <v>289.14999999999998</v>
      </c>
      <c r="FY177" s="56"/>
    </row>
    <row r="178" spans="1:181" x14ac:dyDescent="0.3">
      <c r="A178" s="59"/>
      <c r="B178" s="63" t="s">
        <v>361</v>
      </c>
      <c r="C178" s="109"/>
      <c r="D178" s="55"/>
      <c r="E178" s="55"/>
      <c r="F178" s="55"/>
      <c r="G178" s="69"/>
      <c r="H178" s="69"/>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row>
    <row r="179" spans="1:181" x14ac:dyDescent="0.3">
      <c r="A179" s="59" t="s">
        <v>412</v>
      </c>
      <c r="B179" s="57" t="s">
        <v>413</v>
      </c>
      <c r="C179" s="108">
        <f>+C180+C191+C196+C201+C213</f>
        <v>0</v>
      </c>
      <c r="D179" s="108">
        <f t="shared" ref="D179:H179" si="62">+D180+D191+D196+D201+D213</f>
        <v>73449690</v>
      </c>
      <c r="E179" s="108">
        <f t="shared" si="62"/>
        <v>73976670</v>
      </c>
      <c r="F179" s="108">
        <f t="shared" si="62"/>
        <v>36684050</v>
      </c>
      <c r="G179" s="108">
        <f t="shared" si="62"/>
        <v>24229763.050000001</v>
      </c>
      <c r="H179" s="108">
        <f t="shared" si="62"/>
        <v>9888791.0199999996</v>
      </c>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row>
    <row r="180" spans="1:181" x14ac:dyDescent="0.3">
      <c r="A180" s="59" t="s">
        <v>414</v>
      </c>
      <c r="B180" s="57" t="s">
        <v>415</v>
      </c>
      <c r="C180" s="108">
        <f>+C181+C185+C186+C187+C188+C189</f>
        <v>0</v>
      </c>
      <c r="D180" s="108">
        <f t="shared" ref="D180:H180" si="63">+D181+D185+D186+D187+D188+D189</f>
        <v>40822000</v>
      </c>
      <c r="E180" s="108">
        <f t="shared" si="63"/>
        <v>39813180</v>
      </c>
      <c r="F180" s="108">
        <f t="shared" si="63"/>
        <v>19772380</v>
      </c>
      <c r="G180" s="108">
        <f t="shared" si="63"/>
        <v>12925940</v>
      </c>
      <c r="H180" s="108">
        <f t="shared" si="63"/>
        <v>6033140</v>
      </c>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row>
    <row r="181" spans="1:181" ht="16.5" customHeight="1" x14ac:dyDescent="0.3">
      <c r="A181" s="59"/>
      <c r="B181" s="69" t="s">
        <v>514</v>
      </c>
      <c r="C181" s="109">
        <f>C182+C183+C184</f>
        <v>0</v>
      </c>
      <c r="D181" s="108">
        <v>35887000</v>
      </c>
      <c r="E181" s="108">
        <v>36468000</v>
      </c>
      <c r="F181" s="108">
        <v>18037910</v>
      </c>
      <c r="G181" s="109">
        <f t="shared" ref="G181:H181" si="64">G182+G183+G184</f>
        <v>11923110</v>
      </c>
      <c r="H181" s="109">
        <f t="shared" si="64"/>
        <v>5537760</v>
      </c>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row>
    <row r="182" spans="1:181" ht="16.5" customHeight="1" x14ac:dyDescent="0.3">
      <c r="A182" s="59"/>
      <c r="B182" s="107" t="s">
        <v>417</v>
      </c>
      <c r="C182" s="109"/>
      <c r="D182" s="55"/>
      <c r="E182" s="55"/>
      <c r="F182" s="55"/>
      <c r="G182" s="109">
        <v>6469527.0999999996</v>
      </c>
      <c r="H182" s="109">
        <v>2720891.3</v>
      </c>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row>
    <row r="183" spans="1:181" x14ac:dyDescent="0.3">
      <c r="A183" s="59"/>
      <c r="B183" s="107" t="s">
        <v>418</v>
      </c>
      <c r="C183" s="109"/>
      <c r="D183" s="55"/>
      <c r="E183" s="55"/>
      <c r="F183" s="55"/>
      <c r="G183" s="109">
        <v>5453582.9000000004</v>
      </c>
      <c r="H183" s="109">
        <v>2816868.7</v>
      </c>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row>
    <row r="184" spans="1:181" x14ac:dyDescent="0.3">
      <c r="A184" s="59"/>
      <c r="B184" s="107" t="s">
        <v>513</v>
      </c>
      <c r="C184" s="109"/>
      <c r="D184" s="55"/>
      <c r="E184" s="55"/>
      <c r="F184" s="55"/>
      <c r="G184" s="109">
        <v>0</v>
      </c>
      <c r="H184" s="109">
        <v>0</v>
      </c>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row>
    <row r="185" spans="1:181" x14ac:dyDescent="0.3">
      <c r="A185" s="53"/>
      <c r="B185" s="69" t="s">
        <v>419</v>
      </c>
      <c r="C185" s="109"/>
      <c r="D185" s="108">
        <v>2625000</v>
      </c>
      <c r="E185" s="108">
        <v>2631000</v>
      </c>
      <c r="F185" s="108">
        <v>1303940</v>
      </c>
      <c r="G185" s="109">
        <v>862070</v>
      </c>
      <c r="H185" s="109">
        <v>420680</v>
      </c>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row>
    <row r="186" spans="1:181" ht="45" x14ac:dyDescent="0.3">
      <c r="A186" s="53"/>
      <c r="B186" s="69" t="s">
        <v>420</v>
      </c>
      <c r="C186" s="109"/>
      <c r="D186" s="108">
        <v>217000</v>
      </c>
      <c r="E186" s="108">
        <v>217000</v>
      </c>
      <c r="F186" s="108">
        <v>217000</v>
      </c>
      <c r="G186" s="109">
        <v>7760</v>
      </c>
      <c r="H186" s="109">
        <v>4500</v>
      </c>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c r="FS186" s="56"/>
      <c r="FT186" s="56"/>
      <c r="FU186" s="56"/>
      <c r="FV186" s="56"/>
      <c r="FW186" s="56"/>
      <c r="FX186" s="56"/>
      <c r="FY186" s="56"/>
    </row>
    <row r="187" spans="1:181" ht="45" x14ac:dyDescent="0.3">
      <c r="A187" s="53"/>
      <c r="B187" s="69" t="s">
        <v>421</v>
      </c>
      <c r="C187" s="109"/>
      <c r="D187" s="108">
        <v>497000</v>
      </c>
      <c r="E187" s="108">
        <v>497000</v>
      </c>
      <c r="F187" s="108">
        <v>213350</v>
      </c>
      <c r="G187" s="109">
        <v>133000</v>
      </c>
      <c r="H187" s="109">
        <v>70200</v>
      </c>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c r="ER187" s="56"/>
      <c r="ES187" s="56"/>
      <c r="ET187" s="56"/>
      <c r="EU187" s="56"/>
      <c r="EV187" s="56"/>
      <c r="EW187" s="56"/>
      <c r="EX187" s="56"/>
      <c r="EY187" s="56"/>
      <c r="EZ187" s="56"/>
      <c r="FA187" s="56"/>
      <c r="FB187" s="56"/>
      <c r="FC187" s="56"/>
      <c r="FD187" s="56"/>
      <c r="FE187" s="56"/>
      <c r="FF187" s="56"/>
      <c r="FG187" s="56"/>
      <c r="FH187" s="56"/>
      <c r="FI187" s="56"/>
      <c r="FJ187" s="56"/>
      <c r="FK187" s="56"/>
      <c r="FL187" s="56"/>
      <c r="FM187" s="56"/>
      <c r="FN187" s="56"/>
      <c r="FO187" s="56"/>
      <c r="FP187" s="56"/>
      <c r="FQ187" s="56"/>
      <c r="FR187" s="56"/>
      <c r="FS187" s="56"/>
      <c r="FT187" s="56"/>
      <c r="FU187" s="56"/>
      <c r="FV187" s="56"/>
      <c r="FW187" s="56"/>
      <c r="FX187" s="56"/>
      <c r="FY187" s="56"/>
    </row>
    <row r="188" spans="1:181" ht="75" x14ac:dyDescent="0.3">
      <c r="A188" s="53"/>
      <c r="B188" s="69" t="s">
        <v>370</v>
      </c>
      <c r="C188" s="109"/>
      <c r="D188" s="108"/>
      <c r="E188" s="108"/>
      <c r="F188" s="108"/>
      <c r="G188" s="109"/>
      <c r="H188" s="109"/>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row>
    <row r="189" spans="1:181" ht="45" x14ac:dyDescent="0.3">
      <c r="A189" s="53"/>
      <c r="B189" s="69" t="s">
        <v>509</v>
      </c>
      <c r="C189" s="109"/>
      <c r="D189" s="108">
        <v>1596000</v>
      </c>
      <c r="E189" s="108">
        <v>180</v>
      </c>
      <c r="F189" s="108">
        <v>180</v>
      </c>
      <c r="G189" s="109">
        <v>0</v>
      </c>
      <c r="H189" s="109">
        <v>0</v>
      </c>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c r="FS189" s="56"/>
      <c r="FT189" s="56"/>
      <c r="FU189" s="56"/>
      <c r="FV189" s="56"/>
      <c r="FW189" s="56"/>
      <c r="FX189" s="56"/>
      <c r="FY189" s="56"/>
    </row>
    <row r="190" spans="1:181" x14ac:dyDescent="0.3">
      <c r="A190" s="53"/>
      <c r="B190" s="63" t="s">
        <v>361</v>
      </c>
      <c r="C190" s="109"/>
      <c r="D190" s="108"/>
      <c r="E190" s="108"/>
      <c r="F190" s="108"/>
      <c r="G190" s="60">
        <v>-5470.66</v>
      </c>
      <c r="H190" s="60">
        <v>-5470.66</v>
      </c>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row>
    <row r="191" spans="1:181" x14ac:dyDescent="0.3">
      <c r="A191" s="53" t="s">
        <v>422</v>
      </c>
      <c r="B191" s="83" t="s">
        <v>423</v>
      </c>
      <c r="C191" s="109">
        <f>C192+C193+C194</f>
        <v>0</v>
      </c>
      <c r="D191" s="109">
        <f t="shared" ref="D191:H191" si="65">D192+D193+D194</f>
        <v>15931430</v>
      </c>
      <c r="E191" s="109">
        <f t="shared" si="65"/>
        <v>17358430</v>
      </c>
      <c r="F191" s="109">
        <f t="shared" si="65"/>
        <v>7979640</v>
      </c>
      <c r="G191" s="109">
        <f t="shared" si="65"/>
        <v>5729631.4199999999</v>
      </c>
      <c r="H191" s="109">
        <f t="shared" si="65"/>
        <v>2028507.0599999998</v>
      </c>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row>
    <row r="192" spans="1:181" x14ac:dyDescent="0.3">
      <c r="A192" s="53"/>
      <c r="B192" s="84" t="s">
        <v>368</v>
      </c>
      <c r="C192" s="109"/>
      <c r="D192" s="108">
        <v>15930000</v>
      </c>
      <c r="E192" s="108">
        <v>17357000</v>
      </c>
      <c r="F192" s="108">
        <v>7978210</v>
      </c>
      <c r="G192" s="109">
        <v>5728209.9000000004</v>
      </c>
      <c r="H192" s="109">
        <v>2027809.9</v>
      </c>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c r="FS192" s="56"/>
      <c r="FT192" s="56"/>
      <c r="FU192" s="56"/>
      <c r="FV192" s="56"/>
      <c r="FW192" s="56"/>
      <c r="FX192" s="56"/>
      <c r="FY192" s="56"/>
    </row>
    <row r="193" spans="1:181" ht="75" x14ac:dyDescent="0.3">
      <c r="A193" s="53"/>
      <c r="B193" s="84" t="s">
        <v>370</v>
      </c>
      <c r="C193" s="109"/>
      <c r="D193" s="108">
        <v>1430</v>
      </c>
      <c r="E193" s="108">
        <v>1430</v>
      </c>
      <c r="F193" s="108">
        <v>1430</v>
      </c>
      <c r="G193" s="109">
        <v>1421.52</v>
      </c>
      <c r="H193" s="109">
        <v>697.16</v>
      </c>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c r="FV193" s="56"/>
      <c r="FW193" s="56"/>
      <c r="FX193" s="56"/>
      <c r="FY193" s="56"/>
    </row>
    <row r="194" spans="1:181" ht="30" x14ac:dyDescent="0.3">
      <c r="A194" s="53"/>
      <c r="B194" s="84" t="s">
        <v>510</v>
      </c>
      <c r="C194" s="109"/>
      <c r="D194" s="55"/>
      <c r="E194" s="55"/>
      <c r="F194" s="55"/>
      <c r="G194" s="61"/>
      <c r="H194" s="61"/>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c r="EA194" s="56"/>
      <c r="EB194" s="56"/>
      <c r="EC194" s="56"/>
      <c r="ED194" s="56"/>
      <c r="EE194" s="56"/>
      <c r="EF194" s="56"/>
      <c r="EG194" s="56"/>
      <c r="EH194" s="56"/>
      <c r="EI194" s="56"/>
      <c r="EJ194" s="56"/>
      <c r="EK194" s="56"/>
      <c r="EL194" s="56"/>
      <c r="EM194" s="56"/>
      <c r="EN194" s="56"/>
      <c r="EO194" s="56"/>
      <c r="EP194" s="56"/>
      <c r="EQ194" s="56"/>
      <c r="ER194" s="56"/>
      <c r="ES194" s="56"/>
      <c r="ET194" s="56"/>
      <c r="EU194" s="56"/>
      <c r="EV194" s="56"/>
      <c r="EW194" s="56"/>
      <c r="EX194" s="56"/>
      <c r="EY194" s="56"/>
      <c r="EZ194" s="56"/>
      <c r="FA194" s="56"/>
      <c r="FB194" s="56"/>
      <c r="FC194" s="56"/>
      <c r="FD194" s="56"/>
      <c r="FE194" s="56"/>
      <c r="FF194" s="56"/>
      <c r="FG194" s="56"/>
      <c r="FH194" s="56"/>
      <c r="FI194" s="56"/>
      <c r="FJ194" s="56"/>
      <c r="FK194" s="56"/>
      <c r="FL194" s="56"/>
      <c r="FM194" s="56"/>
      <c r="FN194" s="56"/>
      <c r="FO194" s="56"/>
      <c r="FP194" s="56"/>
      <c r="FQ194" s="56"/>
      <c r="FR194" s="56"/>
      <c r="FS194" s="56"/>
      <c r="FT194" s="56"/>
      <c r="FU194" s="56"/>
      <c r="FV194" s="56"/>
      <c r="FW194" s="56"/>
      <c r="FX194" s="56"/>
      <c r="FY194" s="56"/>
    </row>
    <row r="195" spans="1:181" x14ac:dyDescent="0.3">
      <c r="A195" s="53"/>
      <c r="B195" s="63" t="s">
        <v>361</v>
      </c>
      <c r="C195" s="109"/>
      <c r="D195" s="55"/>
      <c r="E195" s="55"/>
      <c r="F195" s="55"/>
      <c r="G195" s="86">
        <v>-682.56</v>
      </c>
      <c r="H195" s="86">
        <v>-682.56</v>
      </c>
      <c r="FY195" s="56"/>
    </row>
    <row r="196" spans="1:181" x14ac:dyDescent="0.3">
      <c r="A196" s="53" t="s">
        <v>424</v>
      </c>
      <c r="B196" s="85" t="s">
        <v>425</v>
      </c>
      <c r="C196" s="109">
        <f t="shared" ref="C196:H196" si="66">+C197+C198+C199</f>
        <v>0</v>
      </c>
      <c r="D196" s="109">
        <f t="shared" si="66"/>
        <v>2556000</v>
      </c>
      <c r="E196" s="109">
        <f t="shared" si="66"/>
        <v>2520000</v>
      </c>
      <c r="F196" s="109">
        <f t="shared" si="66"/>
        <v>1227980</v>
      </c>
      <c r="G196" s="109">
        <f t="shared" si="66"/>
        <v>808979.47</v>
      </c>
      <c r="H196" s="109">
        <f t="shared" si="66"/>
        <v>375099.47</v>
      </c>
      <c r="FY196" s="56"/>
    </row>
    <row r="197" spans="1:181" x14ac:dyDescent="0.3">
      <c r="A197" s="53"/>
      <c r="B197" s="69" t="s">
        <v>416</v>
      </c>
      <c r="C197" s="109"/>
      <c r="D197" s="108">
        <v>2556000</v>
      </c>
      <c r="E197" s="108">
        <v>2520000</v>
      </c>
      <c r="F197" s="108">
        <v>1227980</v>
      </c>
      <c r="G197" s="109">
        <v>808979.47</v>
      </c>
      <c r="H197" s="109">
        <v>375099.47</v>
      </c>
      <c r="FY197" s="56"/>
    </row>
    <row r="198" spans="1:181" ht="30" x14ac:dyDescent="0.3">
      <c r="A198" s="53"/>
      <c r="B198" s="69" t="s">
        <v>426</v>
      </c>
      <c r="C198" s="109"/>
      <c r="D198" s="55"/>
      <c r="E198" s="55"/>
      <c r="F198" s="55"/>
      <c r="G198" s="62"/>
      <c r="H198" s="62"/>
      <c r="FY198" s="56"/>
    </row>
    <row r="199" spans="1:181" ht="75" x14ac:dyDescent="0.3">
      <c r="A199" s="53"/>
      <c r="B199" s="69" t="s">
        <v>370</v>
      </c>
      <c r="C199" s="109"/>
      <c r="D199" s="55"/>
      <c r="E199" s="55"/>
      <c r="F199" s="55"/>
      <c r="G199" s="62"/>
      <c r="H199" s="62"/>
    </row>
    <row r="200" spans="1:181" x14ac:dyDescent="0.3">
      <c r="A200" s="53"/>
      <c r="B200" s="63" t="s">
        <v>361</v>
      </c>
      <c r="C200" s="109"/>
      <c r="D200" s="55"/>
      <c r="E200" s="55"/>
      <c r="F200" s="55"/>
      <c r="G200" s="86"/>
      <c r="H200" s="86"/>
    </row>
    <row r="201" spans="1:181" x14ac:dyDescent="0.3">
      <c r="A201" s="53" t="s">
        <v>427</v>
      </c>
      <c r="B201" s="85" t="s">
        <v>428</v>
      </c>
      <c r="C201" s="108">
        <f>+C202+C203+C207+C210+C204+C211</f>
        <v>0</v>
      </c>
      <c r="D201" s="108">
        <f t="shared" ref="D201:H201" si="67">+D202+D203+D207+D210+D204+D211</f>
        <v>11226260</v>
      </c>
      <c r="E201" s="108">
        <f t="shared" si="67"/>
        <v>11371060</v>
      </c>
      <c r="F201" s="108">
        <f t="shared" si="67"/>
        <v>6282820</v>
      </c>
      <c r="G201" s="108">
        <f t="shared" si="67"/>
        <v>3823983.84</v>
      </c>
      <c r="H201" s="108">
        <f t="shared" si="67"/>
        <v>992826.17</v>
      </c>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c r="EP201" s="56"/>
      <c r="EQ201" s="56"/>
      <c r="ER201" s="56"/>
      <c r="ES201" s="56"/>
      <c r="ET201" s="56"/>
      <c r="EU201" s="56"/>
      <c r="EV201" s="56"/>
      <c r="EW201" s="56"/>
      <c r="EX201" s="56"/>
      <c r="EY201" s="56"/>
      <c r="EZ201" s="56"/>
      <c r="FA201" s="56"/>
      <c r="FB201" s="56"/>
      <c r="FC201" s="56"/>
      <c r="FD201" s="56"/>
      <c r="FE201" s="56"/>
      <c r="FF201" s="56"/>
      <c r="FG201" s="56"/>
      <c r="FH201" s="56"/>
      <c r="FI201" s="56"/>
      <c r="FJ201" s="56"/>
      <c r="FK201" s="56"/>
      <c r="FL201" s="56"/>
      <c r="FM201" s="56"/>
      <c r="FN201" s="56"/>
      <c r="FO201" s="56"/>
      <c r="FP201" s="56"/>
      <c r="FQ201" s="56"/>
      <c r="FR201" s="56"/>
      <c r="FS201" s="56"/>
      <c r="FT201" s="56"/>
      <c r="FU201" s="56"/>
      <c r="FV201" s="56"/>
      <c r="FW201" s="56"/>
      <c r="FX201" s="56"/>
    </row>
    <row r="202" spans="1:181" x14ac:dyDescent="0.3">
      <c r="A202" s="53"/>
      <c r="B202" s="60" t="s">
        <v>429</v>
      </c>
      <c r="C202" s="109"/>
      <c r="D202" s="108">
        <v>11119960</v>
      </c>
      <c r="E202" s="108">
        <v>11244960</v>
      </c>
      <c r="F202" s="108">
        <v>6193630</v>
      </c>
      <c r="G202" s="109">
        <v>3768960</v>
      </c>
      <c r="H202" s="109">
        <v>974102.78</v>
      </c>
    </row>
    <row r="203" spans="1:181" ht="75" x14ac:dyDescent="0.3">
      <c r="A203" s="53"/>
      <c r="B203" s="60" t="s">
        <v>370</v>
      </c>
      <c r="C203" s="109"/>
      <c r="D203" s="108">
        <v>730</v>
      </c>
      <c r="E203" s="108">
        <v>730</v>
      </c>
      <c r="F203" s="108">
        <v>730</v>
      </c>
      <c r="G203" s="109">
        <f>148.45+571.39</f>
        <v>719.83999999999992</v>
      </c>
      <c r="H203" s="109">
        <v>571.39</v>
      </c>
    </row>
    <row r="204" spans="1:181" x14ac:dyDescent="0.3">
      <c r="A204" s="53"/>
      <c r="B204" s="60" t="s">
        <v>430</v>
      </c>
      <c r="C204" s="109">
        <f t="shared" ref="C204:H204" si="68">C205+C206</f>
        <v>0</v>
      </c>
      <c r="D204" s="109">
        <f t="shared" si="68"/>
        <v>104000</v>
      </c>
      <c r="E204" s="109">
        <f t="shared" si="68"/>
        <v>123330</v>
      </c>
      <c r="F204" s="109">
        <f t="shared" si="68"/>
        <v>88000</v>
      </c>
      <c r="G204" s="109">
        <f t="shared" si="68"/>
        <v>54000</v>
      </c>
      <c r="H204" s="109">
        <f t="shared" si="68"/>
        <v>18000</v>
      </c>
    </row>
    <row r="205" spans="1:181" x14ac:dyDescent="0.3">
      <c r="A205" s="53"/>
      <c r="B205" s="60" t="s">
        <v>368</v>
      </c>
      <c r="C205" s="109"/>
      <c r="D205" s="108">
        <v>104000</v>
      </c>
      <c r="E205" s="108">
        <v>123330</v>
      </c>
      <c r="F205" s="108">
        <v>88000</v>
      </c>
      <c r="G205" s="109">
        <v>54000</v>
      </c>
      <c r="H205" s="109">
        <v>18000</v>
      </c>
    </row>
    <row r="206" spans="1:181" ht="75" x14ac:dyDescent="0.3">
      <c r="A206" s="53"/>
      <c r="B206" s="60" t="s">
        <v>370</v>
      </c>
      <c r="C206" s="109"/>
      <c r="D206" s="55"/>
      <c r="E206" s="55"/>
      <c r="F206" s="55"/>
      <c r="G206" s="62"/>
      <c r="H206" s="62"/>
    </row>
    <row r="207" spans="1:181" ht="30" x14ac:dyDescent="0.3">
      <c r="A207" s="53"/>
      <c r="B207" s="60" t="s">
        <v>431</v>
      </c>
      <c r="C207" s="109">
        <f t="shared" ref="C207:H207" si="69">C208+C209</f>
        <v>0</v>
      </c>
      <c r="D207" s="109">
        <f t="shared" si="69"/>
        <v>1570</v>
      </c>
      <c r="E207" s="109">
        <f t="shared" si="69"/>
        <v>2040</v>
      </c>
      <c r="F207" s="109">
        <f t="shared" si="69"/>
        <v>460</v>
      </c>
      <c r="G207" s="109">
        <f t="shared" si="69"/>
        <v>304</v>
      </c>
      <c r="H207" s="109">
        <f t="shared" si="69"/>
        <v>152</v>
      </c>
    </row>
    <row r="208" spans="1:181" x14ac:dyDescent="0.3">
      <c r="A208" s="59"/>
      <c r="B208" s="60" t="s">
        <v>368</v>
      </c>
      <c r="C208" s="109"/>
      <c r="D208" s="108">
        <v>1570</v>
      </c>
      <c r="E208" s="108">
        <v>2040</v>
      </c>
      <c r="F208" s="108">
        <v>460</v>
      </c>
      <c r="G208" s="109">
        <v>304</v>
      </c>
      <c r="H208" s="109">
        <v>152</v>
      </c>
    </row>
    <row r="209" spans="1:181" ht="75" x14ac:dyDescent="0.3">
      <c r="A209" s="59"/>
      <c r="B209" s="60" t="s">
        <v>370</v>
      </c>
      <c r="C209" s="109"/>
      <c r="D209" s="55"/>
      <c r="E209" s="55"/>
      <c r="F209" s="55"/>
      <c r="G209" s="62"/>
      <c r="H209" s="62"/>
      <c r="FY209" s="56"/>
    </row>
    <row r="210" spans="1:181" ht="30" x14ac:dyDescent="0.3">
      <c r="A210" s="53"/>
      <c r="B210" s="60" t="s">
        <v>432</v>
      </c>
      <c r="C210" s="109"/>
      <c r="D210" s="55"/>
      <c r="E210" s="55"/>
      <c r="F210" s="55"/>
      <c r="G210" s="62"/>
      <c r="H210" s="62"/>
      <c r="FY210" s="56"/>
    </row>
    <row r="211" spans="1:181" x14ac:dyDescent="0.3">
      <c r="A211" s="59"/>
      <c r="B211" s="60" t="s">
        <v>511</v>
      </c>
      <c r="C211" s="109"/>
      <c r="D211" s="55"/>
      <c r="E211" s="55"/>
      <c r="F211" s="55"/>
      <c r="G211" s="62"/>
      <c r="H211" s="62"/>
    </row>
    <row r="212" spans="1:181" x14ac:dyDescent="0.3">
      <c r="A212" s="59"/>
      <c r="B212" s="63" t="s">
        <v>361</v>
      </c>
      <c r="C212" s="109"/>
      <c r="D212" s="55"/>
      <c r="E212" s="55"/>
      <c r="F212" s="55"/>
      <c r="G212" s="109">
        <v>-945.33</v>
      </c>
      <c r="H212" s="109">
        <v>-549.99</v>
      </c>
    </row>
    <row r="213" spans="1:181" ht="16.5" customHeight="1" x14ac:dyDescent="0.3">
      <c r="A213" s="59" t="s">
        <v>433</v>
      </c>
      <c r="B213" s="85" t="s">
        <v>434</v>
      </c>
      <c r="C213" s="109">
        <f>+C214+C215+C216</f>
        <v>0</v>
      </c>
      <c r="D213" s="109">
        <f t="shared" ref="D213:H213" si="70">+D214+D215+D216</f>
        <v>2914000</v>
      </c>
      <c r="E213" s="109">
        <f t="shared" si="70"/>
        <v>2914000</v>
      </c>
      <c r="F213" s="109">
        <f t="shared" si="70"/>
        <v>1421230</v>
      </c>
      <c r="G213" s="109">
        <f t="shared" si="70"/>
        <v>941228.32</v>
      </c>
      <c r="H213" s="109">
        <f t="shared" si="70"/>
        <v>459218.32</v>
      </c>
    </row>
    <row r="214" spans="1:181" x14ac:dyDescent="0.3">
      <c r="A214" s="59"/>
      <c r="B214" s="69" t="s">
        <v>416</v>
      </c>
      <c r="C214" s="109"/>
      <c r="D214" s="108">
        <v>2914000</v>
      </c>
      <c r="E214" s="108">
        <v>2914000</v>
      </c>
      <c r="F214" s="108">
        <v>1421230</v>
      </c>
      <c r="G214" s="109">
        <v>941228.32</v>
      </c>
      <c r="H214" s="109">
        <v>459218.32</v>
      </c>
    </row>
    <row r="215" spans="1:181" ht="30" x14ac:dyDescent="0.3">
      <c r="A215" s="59"/>
      <c r="B215" s="69" t="s">
        <v>426</v>
      </c>
      <c r="C215" s="109"/>
      <c r="D215" s="55"/>
      <c r="E215" s="55"/>
      <c r="F215" s="55"/>
      <c r="G215" s="62"/>
      <c r="H215" s="62"/>
    </row>
    <row r="216" spans="1:181" ht="75" x14ac:dyDescent="0.3">
      <c r="A216" s="59"/>
      <c r="B216" s="69" t="s">
        <v>370</v>
      </c>
      <c r="C216" s="109"/>
      <c r="D216" s="55"/>
      <c r="E216" s="55"/>
      <c r="F216" s="55"/>
      <c r="G216" s="62"/>
      <c r="H216" s="62"/>
    </row>
    <row r="217" spans="1:181" x14ac:dyDescent="0.3">
      <c r="A217" s="59"/>
      <c r="B217" s="63" t="s">
        <v>361</v>
      </c>
      <c r="C217" s="109"/>
      <c r="D217" s="55"/>
      <c r="E217" s="55"/>
      <c r="F217" s="55"/>
      <c r="G217" s="62"/>
      <c r="H217" s="62"/>
    </row>
    <row r="218" spans="1:181" x14ac:dyDescent="0.3">
      <c r="A218" s="59" t="s">
        <v>435</v>
      </c>
      <c r="B218" s="57" t="s">
        <v>436</v>
      </c>
      <c r="C218" s="109">
        <f t="shared" ref="C218:H218" si="71">C219+C220</f>
        <v>0</v>
      </c>
      <c r="D218" s="109">
        <f t="shared" si="71"/>
        <v>390000</v>
      </c>
      <c r="E218" s="109">
        <f t="shared" si="71"/>
        <v>390000</v>
      </c>
      <c r="F218" s="109">
        <f t="shared" si="71"/>
        <v>188100</v>
      </c>
      <c r="G218" s="109">
        <f t="shared" si="71"/>
        <v>123099.1</v>
      </c>
      <c r="H218" s="109">
        <f t="shared" si="71"/>
        <v>58019.1</v>
      </c>
    </row>
    <row r="219" spans="1:181" x14ac:dyDescent="0.3">
      <c r="A219" s="59"/>
      <c r="B219" s="87" t="s">
        <v>368</v>
      </c>
      <c r="C219" s="109"/>
      <c r="D219" s="108">
        <v>390000</v>
      </c>
      <c r="E219" s="108">
        <v>390000</v>
      </c>
      <c r="F219" s="108">
        <v>188100</v>
      </c>
      <c r="G219" s="109">
        <v>123099.1</v>
      </c>
      <c r="H219" s="109">
        <v>58019.1</v>
      </c>
    </row>
    <row r="220" spans="1:181" ht="75" x14ac:dyDescent="0.3">
      <c r="A220" s="59"/>
      <c r="B220" s="87" t="s">
        <v>370</v>
      </c>
      <c r="C220" s="109"/>
      <c r="D220" s="55"/>
      <c r="E220" s="55"/>
      <c r="F220" s="55"/>
      <c r="G220" s="77"/>
      <c r="H220" s="77"/>
    </row>
    <row r="221" spans="1:181" x14ac:dyDescent="0.3">
      <c r="A221" s="59"/>
      <c r="B221" s="63" t="s">
        <v>361</v>
      </c>
      <c r="C221" s="109"/>
      <c r="D221" s="55"/>
      <c r="E221" s="55"/>
      <c r="F221" s="55"/>
      <c r="G221" s="77"/>
      <c r="H221" s="77"/>
    </row>
    <row r="222" spans="1:181" x14ac:dyDescent="0.3">
      <c r="A222" s="57" t="s">
        <v>437</v>
      </c>
      <c r="B222" s="57" t="s">
        <v>438</v>
      </c>
      <c r="C222" s="108">
        <f>+C223+C241</f>
        <v>0</v>
      </c>
      <c r="D222" s="108">
        <f t="shared" ref="D222:H222" si="72">+D223+D241</f>
        <v>147965340</v>
      </c>
      <c r="E222" s="108">
        <f t="shared" si="72"/>
        <v>144931040</v>
      </c>
      <c r="F222" s="108">
        <f t="shared" si="72"/>
        <v>57161790</v>
      </c>
      <c r="G222" s="108">
        <f t="shared" si="72"/>
        <v>37364361.880000003</v>
      </c>
      <c r="H222" s="108">
        <f t="shared" si="72"/>
        <v>17182489.939999998</v>
      </c>
    </row>
    <row r="223" spans="1:181" x14ac:dyDescent="0.3">
      <c r="A223" s="57" t="s">
        <v>439</v>
      </c>
      <c r="B223" s="57" t="s">
        <v>440</v>
      </c>
      <c r="C223" s="109">
        <f>C224+C227+C228+C229+C230+C233+C236+C239</f>
        <v>0</v>
      </c>
      <c r="D223" s="109">
        <f t="shared" ref="D223:H223" si="73">D224+D227+D228+D229+D230+D233+D236+D239</f>
        <v>147965340</v>
      </c>
      <c r="E223" s="109">
        <f t="shared" si="73"/>
        <v>144931040</v>
      </c>
      <c r="F223" s="109">
        <f t="shared" si="73"/>
        <v>57161790</v>
      </c>
      <c r="G223" s="109">
        <f t="shared" si="73"/>
        <v>37364361.880000003</v>
      </c>
      <c r="H223" s="109">
        <f t="shared" si="73"/>
        <v>17182489.939999998</v>
      </c>
    </row>
    <row r="224" spans="1:181" x14ac:dyDescent="0.3">
      <c r="A224" s="60"/>
      <c r="B224" s="60" t="s">
        <v>515</v>
      </c>
      <c r="C224" s="109">
        <f>C225+C226</f>
        <v>0</v>
      </c>
      <c r="D224" s="109">
        <v>140640000</v>
      </c>
      <c r="E224" s="109">
        <v>137425000</v>
      </c>
      <c r="F224" s="109">
        <v>53500000</v>
      </c>
      <c r="G224" s="109">
        <f t="shared" ref="G224:H224" si="74">G225+G226</f>
        <v>35000000</v>
      </c>
      <c r="H224" s="109">
        <f t="shared" si="74"/>
        <v>16000000</v>
      </c>
    </row>
    <row r="225" spans="1:8" x14ac:dyDescent="0.3">
      <c r="A225" s="114"/>
      <c r="B225" s="114" t="s">
        <v>516</v>
      </c>
      <c r="C225" s="109"/>
      <c r="D225" s="55"/>
      <c r="E225" s="55"/>
      <c r="F225" s="55"/>
      <c r="G225" s="109">
        <v>35000000</v>
      </c>
      <c r="H225" s="109">
        <v>16000000</v>
      </c>
    </row>
    <row r="226" spans="1:8" x14ac:dyDescent="0.3">
      <c r="A226" s="114"/>
      <c r="B226" s="114" t="s">
        <v>517</v>
      </c>
      <c r="C226" s="109"/>
      <c r="D226" s="55"/>
      <c r="E226" s="55"/>
      <c r="F226" s="55"/>
      <c r="G226" s="62"/>
      <c r="H226" s="62"/>
    </row>
    <row r="227" spans="1:8" ht="75" x14ac:dyDescent="0.3">
      <c r="A227" s="60"/>
      <c r="B227" s="60" t="s">
        <v>370</v>
      </c>
      <c r="C227" s="109"/>
      <c r="D227" s="108">
        <v>36980</v>
      </c>
      <c r="E227" s="108">
        <v>36980</v>
      </c>
      <c r="F227" s="108">
        <v>36980</v>
      </c>
      <c r="G227" s="109">
        <v>36979.879999999997</v>
      </c>
      <c r="H227" s="109">
        <v>8469.94</v>
      </c>
    </row>
    <row r="228" spans="1:8" ht="45" x14ac:dyDescent="0.3">
      <c r="A228" s="60"/>
      <c r="B228" s="60" t="s">
        <v>444</v>
      </c>
      <c r="C228" s="109"/>
      <c r="D228" s="108">
        <v>53000</v>
      </c>
      <c r="E228" s="108">
        <v>78000</v>
      </c>
      <c r="F228" s="108">
        <v>78000</v>
      </c>
      <c r="G228" s="109">
        <v>75783</v>
      </c>
      <c r="H228" s="109">
        <v>27900</v>
      </c>
    </row>
    <row r="229" spans="1:8" ht="30" x14ac:dyDescent="0.3">
      <c r="A229" s="60"/>
      <c r="B229" s="60" t="s">
        <v>445</v>
      </c>
      <c r="C229" s="109"/>
      <c r="D229" s="108">
        <v>5124000</v>
      </c>
      <c r="E229" s="108">
        <v>5248000</v>
      </c>
      <c r="F229" s="108">
        <v>2904250</v>
      </c>
      <c r="G229" s="109">
        <v>1829839</v>
      </c>
      <c r="H229" s="109">
        <v>925320</v>
      </c>
    </row>
    <row r="230" spans="1:8" ht="60" x14ac:dyDescent="0.3">
      <c r="A230" s="60"/>
      <c r="B230" s="60" t="s">
        <v>441</v>
      </c>
      <c r="C230" s="109">
        <f t="shared" ref="C230:H230" si="75">C231+C232</f>
        <v>0</v>
      </c>
      <c r="D230" s="109">
        <f t="shared" si="75"/>
        <v>0</v>
      </c>
      <c r="E230" s="109">
        <f t="shared" si="75"/>
        <v>0</v>
      </c>
      <c r="F230" s="109">
        <f t="shared" si="75"/>
        <v>0</v>
      </c>
      <c r="G230" s="109">
        <f t="shared" si="75"/>
        <v>0</v>
      </c>
      <c r="H230" s="109">
        <f t="shared" si="75"/>
        <v>0</v>
      </c>
    </row>
    <row r="231" spans="1:8" x14ac:dyDescent="0.3">
      <c r="A231" s="60"/>
      <c r="B231" s="60" t="s">
        <v>372</v>
      </c>
      <c r="C231" s="109"/>
      <c r="D231" s="55"/>
      <c r="E231" s="55"/>
      <c r="F231" s="55"/>
      <c r="G231" s="62"/>
      <c r="H231" s="62"/>
    </row>
    <row r="232" spans="1:8" ht="75" x14ac:dyDescent="0.3">
      <c r="A232" s="60"/>
      <c r="B232" s="60" t="s">
        <v>370</v>
      </c>
      <c r="C232" s="109"/>
      <c r="D232" s="55"/>
      <c r="E232" s="55"/>
      <c r="F232" s="55"/>
      <c r="G232" s="62"/>
      <c r="H232" s="62"/>
    </row>
    <row r="233" spans="1:8" ht="30" x14ac:dyDescent="0.3">
      <c r="A233" s="60"/>
      <c r="B233" s="60" t="s">
        <v>442</v>
      </c>
      <c r="C233" s="109">
        <f>C234+C235</f>
        <v>0</v>
      </c>
      <c r="D233" s="109">
        <f t="shared" ref="D233:H233" si="76">D234+D235</f>
        <v>0</v>
      </c>
      <c r="E233" s="109">
        <f t="shared" si="76"/>
        <v>0</v>
      </c>
      <c r="F233" s="109">
        <f t="shared" si="76"/>
        <v>0</v>
      </c>
      <c r="G233" s="109">
        <f t="shared" si="76"/>
        <v>0</v>
      </c>
      <c r="H233" s="109">
        <f t="shared" si="76"/>
        <v>0</v>
      </c>
    </row>
    <row r="234" spans="1:8" x14ac:dyDescent="0.3">
      <c r="A234" s="60"/>
      <c r="B234" s="60" t="s">
        <v>372</v>
      </c>
      <c r="C234" s="109"/>
      <c r="D234" s="55"/>
      <c r="E234" s="55"/>
      <c r="F234" s="55"/>
      <c r="G234" s="77"/>
      <c r="H234" s="77"/>
    </row>
    <row r="235" spans="1:8" ht="75" x14ac:dyDescent="0.3">
      <c r="A235" s="60"/>
      <c r="B235" s="60" t="s">
        <v>370</v>
      </c>
      <c r="C235" s="109"/>
      <c r="D235" s="55"/>
      <c r="E235" s="55"/>
      <c r="F235" s="55"/>
      <c r="G235" s="77"/>
      <c r="H235" s="77"/>
    </row>
    <row r="236" spans="1:8" x14ac:dyDescent="0.3">
      <c r="A236" s="88"/>
      <c r="B236" s="88" t="s">
        <v>443</v>
      </c>
      <c r="C236" s="109">
        <f t="shared" ref="C236:H236" si="77">C237+C238</f>
        <v>0</v>
      </c>
      <c r="D236" s="109">
        <f t="shared" si="77"/>
        <v>2111360</v>
      </c>
      <c r="E236" s="109">
        <f t="shared" si="77"/>
        <v>2143060</v>
      </c>
      <c r="F236" s="109">
        <f t="shared" si="77"/>
        <v>642560</v>
      </c>
      <c r="G236" s="109">
        <f t="shared" si="77"/>
        <v>421760</v>
      </c>
      <c r="H236" s="109">
        <f t="shared" si="77"/>
        <v>220800</v>
      </c>
    </row>
    <row r="237" spans="1:8" x14ac:dyDescent="0.3">
      <c r="A237" s="88"/>
      <c r="B237" s="88" t="s">
        <v>372</v>
      </c>
      <c r="C237" s="109"/>
      <c r="D237" s="108">
        <v>2111360</v>
      </c>
      <c r="E237" s="108">
        <v>2143060</v>
      </c>
      <c r="F237" s="108">
        <v>642560</v>
      </c>
      <c r="G237" s="109">
        <v>421760</v>
      </c>
      <c r="H237" s="109">
        <v>220800</v>
      </c>
    </row>
    <row r="238" spans="1:8" ht="75" x14ac:dyDescent="0.3">
      <c r="A238" s="88"/>
      <c r="B238" s="88" t="s">
        <v>370</v>
      </c>
      <c r="C238" s="109"/>
      <c r="D238" s="55"/>
      <c r="E238" s="55"/>
      <c r="F238" s="55"/>
      <c r="G238" s="62"/>
      <c r="H238" s="62"/>
    </row>
    <row r="239" spans="1:8" x14ac:dyDescent="0.3">
      <c r="A239" s="88"/>
      <c r="B239" s="88" t="s">
        <v>512</v>
      </c>
      <c r="C239" s="109"/>
      <c r="D239" s="55"/>
      <c r="E239" s="55"/>
      <c r="F239" s="55"/>
      <c r="G239" s="62"/>
      <c r="H239" s="62"/>
    </row>
    <row r="240" spans="1:8" x14ac:dyDescent="0.3">
      <c r="A240" s="63"/>
      <c r="B240" s="63" t="s">
        <v>361</v>
      </c>
      <c r="C240" s="109"/>
      <c r="D240" s="55"/>
      <c r="E240" s="55"/>
      <c r="F240" s="55"/>
      <c r="G240" s="109">
        <v>-90167.66</v>
      </c>
      <c r="H240" s="109">
        <v>-34965.33</v>
      </c>
    </row>
    <row r="241" spans="1:8" x14ac:dyDescent="0.3">
      <c r="A241" s="57" t="s">
        <v>446</v>
      </c>
      <c r="B241" s="57" t="s">
        <v>447</v>
      </c>
      <c r="C241" s="109">
        <f t="shared" ref="C241:H241" si="78">C242+C243+C244+C245</f>
        <v>0</v>
      </c>
      <c r="D241" s="109">
        <f t="shared" si="78"/>
        <v>0</v>
      </c>
      <c r="E241" s="109">
        <f t="shared" si="78"/>
        <v>0</v>
      </c>
      <c r="F241" s="109">
        <f t="shared" si="78"/>
        <v>0</v>
      </c>
      <c r="G241" s="109">
        <f t="shared" si="78"/>
        <v>0</v>
      </c>
      <c r="H241" s="109">
        <f t="shared" si="78"/>
        <v>0</v>
      </c>
    </row>
    <row r="242" spans="1:8" x14ac:dyDescent="0.3">
      <c r="A242" s="60"/>
      <c r="B242" s="60" t="s">
        <v>368</v>
      </c>
      <c r="C242" s="109"/>
      <c r="D242" s="55"/>
      <c r="E242" s="55"/>
      <c r="F242" s="55"/>
      <c r="G242" s="62"/>
      <c r="H242" s="62"/>
    </row>
    <row r="243" spans="1:8" x14ac:dyDescent="0.3">
      <c r="A243" s="89"/>
      <c r="B243" s="89" t="s">
        <v>448</v>
      </c>
      <c r="C243" s="109"/>
      <c r="D243" s="55"/>
      <c r="E243" s="55"/>
      <c r="F243" s="55"/>
      <c r="G243" s="62"/>
      <c r="H243" s="62"/>
    </row>
    <row r="244" spans="1:8" ht="75" x14ac:dyDescent="0.3">
      <c r="A244" s="89"/>
      <c r="B244" s="89" t="s">
        <v>370</v>
      </c>
      <c r="C244" s="109"/>
      <c r="D244" s="55"/>
      <c r="E244" s="55"/>
      <c r="F244" s="55"/>
      <c r="G244" s="62"/>
      <c r="H244" s="62"/>
    </row>
    <row r="245" spans="1:8" ht="30" x14ac:dyDescent="0.3">
      <c r="A245" s="89"/>
      <c r="B245" s="89" t="s">
        <v>445</v>
      </c>
      <c r="C245" s="109"/>
      <c r="D245" s="55"/>
      <c r="E245" s="55"/>
      <c r="F245" s="55"/>
      <c r="G245" s="62"/>
      <c r="H245" s="62"/>
    </row>
    <row r="246" spans="1:8" x14ac:dyDescent="0.3">
      <c r="A246" s="63"/>
      <c r="B246" s="63" t="s">
        <v>361</v>
      </c>
      <c r="C246" s="109"/>
      <c r="D246" s="55"/>
      <c r="E246" s="55"/>
      <c r="F246" s="55"/>
      <c r="G246" s="62"/>
      <c r="H246" s="62"/>
    </row>
    <row r="247" spans="1:8" x14ac:dyDescent="0.3">
      <c r="A247" s="63" t="s">
        <v>449</v>
      </c>
      <c r="B247" s="63" t="s">
        <v>450</v>
      </c>
      <c r="C247" s="109"/>
      <c r="D247" s="108">
        <v>1386000</v>
      </c>
      <c r="E247" s="108">
        <v>1386000</v>
      </c>
      <c r="F247" s="108">
        <v>596020</v>
      </c>
      <c r="G247" s="109">
        <v>386012.25</v>
      </c>
      <c r="H247" s="109">
        <v>159902.25</v>
      </c>
    </row>
    <row r="248" spans="1:8" x14ac:dyDescent="0.3">
      <c r="A248" s="63"/>
      <c r="B248" s="63" t="s">
        <v>361</v>
      </c>
      <c r="C248" s="109"/>
      <c r="D248" s="108"/>
      <c r="E248" s="108"/>
      <c r="F248" s="108"/>
      <c r="G248" s="109"/>
      <c r="H248" s="109"/>
    </row>
    <row r="249" spans="1:8" x14ac:dyDescent="0.3">
      <c r="A249" s="63" t="s">
        <v>451</v>
      </c>
      <c r="B249" s="63" t="s">
        <v>452</v>
      </c>
      <c r="C249" s="109"/>
      <c r="D249" s="108">
        <v>659720</v>
      </c>
      <c r="E249" s="108">
        <v>659720</v>
      </c>
      <c r="F249" s="108">
        <v>659720</v>
      </c>
      <c r="G249" s="109">
        <v>659616.63</v>
      </c>
      <c r="H249" s="109">
        <v>657191.23</v>
      </c>
    </row>
    <row r="250" spans="1:8" x14ac:dyDescent="0.3">
      <c r="A250" s="63"/>
      <c r="B250" s="63" t="s">
        <v>361</v>
      </c>
      <c r="C250" s="109"/>
      <c r="D250" s="108"/>
      <c r="E250" s="108"/>
      <c r="F250" s="108"/>
      <c r="G250" s="109">
        <v>-1989.7</v>
      </c>
      <c r="H250" s="109">
        <v>-1705.34</v>
      </c>
    </row>
    <row r="251" spans="1:8" ht="30" x14ac:dyDescent="0.3">
      <c r="A251" s="57"/>
      <c r="B251" s="57" t="s">
        <v>453</v>
      </c>
      <c r="C251" s="109">
        <f>C88+C106+C142+C170+C174+C178+C190+C195+C200+C212+C217+C221+C240+C246+C248+C250</f>
        <v>0</v>
      </c>
      <c r="D251" s="109">
        <f t="shared" ref="D251:H251" si="79">D88+D106+D142+D170+D174+D178+D190+D195+D200+D212+D217+D221+D240+D246+D248+D250</f>
        <v>0</v>
      </c>
      <c r="E251" s="109">
        <f t="shared" si="79"/>
        <v>0</v>
      </c>
      <c r="F251" s="109">
        <f t="shared" si="79"/>
        <v>0</v>
      </c>
      <c r="G251" s="109">
        <f t="shared" si="79"/>
        <v>-99498.91</v>
      </c>
      <c r="H251" s="109">
        <f t="shared" si="79"/>
        <v>-43497.88</v>
      </c>
    </row>
    <row r="252" spans="1:8" ht="30" x14ac:dyDescent="0.3">
      <c r="A252" s="57" t="s">
        <v>224</v>
      </c>
      <c r="B252" s="57" t="s">
        <v>225</v>
      </c>
      <c r="C252" s="109">
        <f t="shared" ref="C252:H253" si="80">C253</f>
        <v>0</v>
      </c>
      <c r="D252" s="109">
        <f t="shared" si="80"/>
        <v>212280610</v>
      </c>
      <c r="E252" s="109">
        <f t="shared" si="80"/>
        <v>212280610</v>
      </c>
      <c r="F252" s="109">
        <f t="shared" si="80"/>
        <v>65315000</v>
      </c>
      <c r="G252" s="109">
        <f t="shared" si="80"/>
        <v>42639881</v>
      </c>
      <c r="H252" s="109">
        <f t="shared" si="80"/>
        <v>20965879</v>
      </c>
    </row>
    <row r="253" spans="1:8" x14ac:dyDescent="0.3">
      <c r="A253" s="57" t="s">
        <v>454</v>
      </c>
      <c r="B253" s="57" t="s">
        <v>455</v>
      </c>
      <c r="C253" s="109">
        <f>C254</f>
        <v>0</v>
      </c>
      <c r="D253" s="109">
        <f t="shared" si="80"/>
        <v>212280610</v>
      </c>
      <c r="E253" s="109">
        <f t="shared" si="80"/>
        <v>212280610</v>
      </c>
      <c r="F253" s="109">
        <f t="shared" si="80"/>
        <v>65315000</v>
      </c>
      <c r="G253" s="109">
        <f t="shared" si="80"/>
        <v>42639881</v>
      </c>
      <c r="H253" s="109">
        <f t="shared" si="80"/>
        <v>20965879</v>
      </c>
    </row>
    <row r="254" spans="1:8" ht="45" x14ac:dyDescent="0.3">
      <c r="A254" s="57" t="s">
        <v>456</v>
      </c>
      <c r="B254" s="57" t="s">
        <v>457</v>
      </c>
      <c r="C254" s="109">
        <f>C255+C256+C257+C258</f>
        <v>0</v>
      </c>
      <c r="D254" s="109">
        <f>D255+D256+D257+D258+D262</f>
        <v>212280610</v>
      </c>
      <c r="E254" s="109">
        <f t="shared" ref="E254:H254" si="81">E255+E256+E257+E258+E262</f>
        <v>212280610</v>
      </c>
      <c r="F254" s="109">
        <f t="shared" si="81"/>
        <v>65315000</v>
      </c>
      <c r="G254" s="109">
        <f t="shared" si="81"/>
        <v>42639881</v>
      </c>
      <c r="H254" s="109">
        <f t="shared" si="81"/>
        <v>20965879</v>
      </c>
    </row>
    <row r="255" spans="1:8" ht="45" x14ac:dyDescent="0.3">
      <c r="A255" s="63"/>
      <c r="B255" s="63" t="s">
        <v>458</v>
      </c>
      <c r="C255" s="109"/>
      <c r="D255" s="108">
        <v>184683000</v>
      </c>
      <c r="E255" s="108">
        <v>184683000</v>
      </c>
      <c r="F255" s="108">
        <v>56497390</v>
      </c>
      <c r="G255" s="109">
        <v>36613426</v>
      </c>
      <c r="H255" s="109">
        <v>17514262</v>
      </c>
    </row>
    <row r="256" spans="1:8" ht="45" x14ac:dyDescent="0.3">
      <c r="A256" s="63"/>
      <c r="B256" s="63" t="s">
        <v>459</v>
      </c>
      <c r="C256" s="109"/>
      <c r="D256" s="108">
        <v>1210000</v>
      </c>
      <c r="E256" s="108">
        <v>1210000</v>
      </c>
      <c r="F256" s="108">
        <v>361000</v>
      </c>
      <c r="G256" s="109">
        <v>225023</v>
      </c>
      <c r="H256" s="109">
        <v>111377</v>
      </c>
    </row>
    <row r="257" spans="1:8" ht="45" x14ac:dyDescent="0.3">
      <c r="A257" s="63"/>
      <c r="B257" s="63" t="s">
        <v>460</v>
      </c>
      <c r="C257" s="109"/>
      <c r="D257" s="108">
        <v>370000</v>
      </c>
      <c r="E257" s="108">
        <v>370000</v>
      </c>
      <c r="F257" s="108">
        <v>114000</v>
      </c>
      <c r="G257" s="109">
        <v>74062</v>
      </c>
      <c r="H257" s="109">
        <v>37314</v>
      </c>
    </row>
    <row r="258" spans="1:8" ht="45" x14ac:dyDescent="0.3">
      <c r="A258" s="63"/>
      <c r="B258" s="63" t="s">
        <v>461</v>
      </c>
      <c r="C258" s="109">
        <f t="shared" ref="C258:H258" si="82">C259+C260+C261</f>
        <v>0</v>
      </c>
      <c r="D258" s="109">
        <f t="shared" si="82"/>
        <v>25190000</v>
      </c>
      <c r="E258" s="109">
        <f t="shared" si="82"/>
        <v>25190000</v>
      </c>
      <c r="F258" s="109">
        <f t="shared" si="82"/>
        <v>7515000</v>
      </c>
      <c r="G258" s="109">
        <f t="shared" si="82"/>
        <v>4899763</v>
      </c>
      <c r="H258" s="109">
        <f t="shared" si="82"/>
        <v>2475319</v>
      </c>
    </row>
    <row r="259" spans="1:8" ht="90" x14ac:dyDescent="0.3">
      <c r="A259" s="63"/>
      <c r="B259" s="63" t="s">
        <v>462</v>
      </c>
      <c r="C259" s="109"/>
      <c r="D259" s="108">
        <v>7450000</v>
      </c>
      <c r="E259" s="108">
        <v>7450000</v>
      </c>
      <c r="F259" s="108">
        <v>2580000</v>
      </c>
      <c r="G259" s="109">
        <v>1699843</v>
      </c>
      <c r="H259" s="109">
        <v>847681</v>
      </c>
    </row>
    <row r="260" spans="1:8" ht="75" x14ac:dyDescent="0.3">
      <c r="A260" s="63"/>
      <c r="B260" s="63" t="s">
        <v>463</v>
      </c>
      <c r="C260" s="109"/>
      <c r="D260" s="108">
        <v>8430000</v>
      </c>
      <c r="E260" s="108">
        <v>8430000</v>
      </c>
      <c r="F260" s="108">
        <v>2535000</v>
      </c>
      <c r="G260" s="109">
        <v>1690024</v>
      </c>
      <c r="H260" s="109">
        <v>838994</v>
      </c>
    </row>
    <row r="261" spans="1:8" ht="75" x14ac:dyDescent="0.3">
      <c r="A261" s="63"/>
      <c r="B261" s="63" t="s">
        <v>464</v>
      </c>
      <c r="C261" s="109"/>
      <c r="D261" s="108">
        <v>9310000</v>
      </c>
      <c r="E261" s="108">
        <v>9310000</v>
      </c>
      <c r="F261" s="108">
        <v>2400000</v>
      </c>
      <c r="G261" s="109">
        <v>1509896</v>
      </c>
      <c r="H261" s="109">
        <v>788644</v>
      </c>
    </row>
    <row r="262" spans="1:8" ht="135" x14ac:dyDescent="0.3">
      <c r="A262" s="63"/>
      <c r="B262" s="63" t="s">
        <v>519</v>
      </c>
      <c r="C262" s="109"/>
      <c r="D262" s="108">
        <v>827610</v>
      </c>
      <c r="E262" s="108">
        <v>827610</v>
      </c>
      <c r="F262" s="108">
        <v>827610</v>
      </c>
      <c r="G262" s="109">
        <v>827607</v>
      </c>
      <c r="H262" s="109">
        <v>827607</v>
      </c>
    </row>
    <row r="263" spans="1:8" x14ac:dyDescent="0.3">
      <c r="A263" s="90" t="s">
        <v>465</v>
      </c>
      <c r="B263" s="90" t="s">
        <v>466</v>
      </c>
      <c r="C263" s="112">
        <f>+C264</f>
        <v>0</v>
      </c>
      <c r="D263" s="112">
        <f t="shared" ref="D263:H265" si="83">+D264</f>
        <v>68804000</v>
      </c>
      <c r="E263" s="112">
        <f t="shared" si="83"/>
        <v>68804000</v>
      </c>
      <c r="F263" s="112">
        <f t="shared" si="83"/>
        <v>18697000</v>
      </c>
      <c r="G263" s="112">
        <f t="shared" si="83"/>
        <v>15998164</v>
      </c>
      <c r="H263" s="112">
        <f t="shared" si="83"/>
        <v>8000552</v>
      </c>
    </row>
    <row r="264" spans="1:8" x14ac:dyDescent="0.3">
      <c r="A264" s="90" t="s">
        <v>467</v>
      </c>
      <c r="B264" s="90" t="s">
        <v>217</v>
      </c>
      <c r="C264" s="112">
        <f>+C265</f>
        <v>0</v>
      </c>
      <c r="D264" s="112">
        <f t="shared" si="83"/>
        <v>68804000</v>
      </c>
      <c r="E264" s="112">
        <f t="shared" si="83"/>
        <v>68804000</v>
      </c>
      <c r="F264" s="112">
        <f t="shared" si="83"/>
        <v>18697000</v>
      </c>
      <c r="G264" s="112">
        <f t="shared" si="83"/>
        <v>15998164</v>
      </c>
      <c r="H264" s="112">
        <f t="shared" si="83"/>
        <v>8000552</v>
      </c>
    </row>
    <row r="265" spans="1:8" x14ac:dyDescent="0.3">
      <c r="A265" s="57" t="s">
        <v>468</v>
      </c>
      <c r="B265" s="57" t="s">
        <v>469</v>
      </c>
      <c r="C265" s="112">
        <f>+C266</f>
        <v>0</v>
      </c>
      <c r="D265" s="112">
        <f t="shared" si="83"/>
        <v>68804000</v>
      </c>
      <c r="E265" s="112">
        <f t="shared" si="83"/>
        <v>68804000</v>
      </c>
      <c r="F265" s="112">
        <f t="shared" si="83"/>
        <v>18697000</v>
      </c>
      <c r="G265" s="112">
        <f t="shared" si="83"/>
        <v>15998164</v>
      </c>
      <c r="H265" s="112">
        <f t="shared" si="83"/>
        <v>8000552</v>
      </c>
    </row>
    <row r="266" spans="1:8" x14ac:dyDescent="0.3">
      <c r="A266" s="90" t="s">
        <v>470</v>
      </c>
      <c r="B266" s="90" t="s">
        <v>471</v>
      </c>
      <c r="C266" s="108">
        <f t="shared" ref="C266:H266" si="84">C267</f>
        <v>0</v>
      </c>
      <c r="D266" s="108">
        <f t="shared" si="84"/>
        <v>68804000</v>
      </c>
      <c r="E266" s="108">
        <f t="shared" si="84"/>
        <v>68804000</v>
      </c>
      <c r="F266" s="108">
        <f t="shared" si="84"/>
        <v>18697000</v>
      </c>
      <c r="G266" s="108">
        <f t="shared" si="84"/>
        <v>15998164</v>
      </c>
      <c r="H266" s="108">
        <f t="shared" si="84"/>
        <v>8000552</v>
      </c>
    </row>
    <row r="267" spans="1:8" x14ac:dyDescent="0.3">
      <c r="A267" s="90" t="s">
        <v>472</v>
      </c>
      <c r="B267" s="90" t="s">
        <v>473</v>
      </c>
      <c r="C267" s="108">
        <f t="shared" ref="C267:H267" si="85">C269+C270+C271</f>
        <v>0</v>
      </c>
      <c r="D267" s="108">
        <f t="shared" si="85"/>
        <v>68804000</v>
      </c>
      <c r="E267" s="108">
        <f t="shared" si="85"/>
        <v>68804000</v>
      </c>
      <c r="F267" s="108">
        <f t="shared" si="85"/>
        <v>18697000</v>
      </c>
      <c r="G267" s="108">
        <f t="shared" si="85"/>
        <v>15998164</v>
      </c>
      <c r="H267" s="108">
        <f t="shared" si="85"/>
        <v>8000552</v>
      </c>
    </row>
    <row r="268" spans="1:8" x14ac:dyDescent="0.3">
      <c r="A268" s="90" t="s">
        <v>474</v>
      </c>
      <c r="B268" s="90" t="s">
        <v>475</v>
      </c>
      <c r="C268" s="108">
        <f t="shared" ref="C268:H268" si="86">C269</f>
        <v>0</v>
      </c>
      <c r="D268" s="108">
        <f t="shared" si="86"/>
        <v>39051000</v>
      </c>
      <c r="E268" s="108">
        <f t="shared" si="86"/>
        <v>39051000</v>
      </c>
      <c r="F268" s="108">
        <f t="shared" si="86"/>
        <v>14023000</v>
      </c>
      <c r="G268" s="108">
        <f t="shared" si="86"/>
        <v>11344004</v>
      </c>
      <c r="H268" s="108">
        <f t="shared" si="86"/>
        <v>5702686</v>
      </c>
    </row>
    <row r="269" spans="1:8" x14ac:dyDescent="0.3">
      <c r="A269" s="91" t="s">
        <v>476</v>
      </c>
      <c r="B269" s="91" t="s">
        <v>477</v>
      </c>
      <c r="C269" s="109"/>
      <c r="D269" s="108">
        <v>39051000</v>
      </c>
      <c r="E269" s="108">
        <v>39051000</v>
      </c>
      <c r="F269" s="108">
        <v>14023000</v>
      </c>
      <c r="G269" s="109">
        <v>11344004</v>
      </c>
      <c r="H269" s="109">
        <v>5702686</v>
      </c>
    </row>
    <row r="270" spans="1:8" x14ac:dyDescent="0.3">
      <c r="A270" s="91" t="s">
        <v>478</v>
      </c>
      <c r="B270" s="91" t="s">
        <v>479</v>
      </c>
      <c r="C270" s="109"/>
      <c r="D270" s="108">
        <v>29753000</v>
      </c>
      <c r="E270" s="108">
        <v>29753000</v>
      </c>
      <c r="F270" s="108">
        <v>4674000</v>
      </c>
      <c r="G270" s="109">
        <v>4655996</v>
      </c>
      <c r="H270" s="109">
        <v>2299702</v>
      </c>
    </row>
    <row r="271" spans="1:8" x14ac:dyDescent="0.3">
      <c r="A271" s="67"/>
      <c r="B271" s="67" t="s">
        <v>480</v>
      </c>
      <c r="C271" s="109"/>
      <c r="D271" s="108"/>
      <c r="E271" s="108"/>
      <c r="F271" s="108"/>
      <c r="G271" s="86">
        <v>-1836</v>
      </c>
      <c r="H271" s="86">
        <v>-1836</v>
      </c>
    </row>
    <row r="272" spans="1:8" ht="30" x14ac:dyDescent="0.3">
      <c r="A272" s="92" t="s">
        <v>228</v>
      </c>
      <c r="B272" s="92" t="s">
        <v>229</v>
      </c>
      <c r="C272" s="113">
        <f>C277+C273</f>
        <v>0</v>
      </c>
      <c r="D272" s="113">
        <f t="shared" ref="D272:H272" si="87">D277+D273</f>
        <v>0</v>
      </c>
      <c r="E272" s="113">
        <f t="shared" si="87"/>
        <v>0</v>
      </c>
      <c r="F272" s="113">
        <f t="shared" si="87"/>
        <v>0</v>
      </c>
      <c r="G272" s="113">
        <f t="shared" si="87"/>
        <v>0</v>
      </c>
      <c r="H272" s="113">
        <f t="shared" si="87"/>
        <v>0</v>
      </c>
    </row>
    <row r="273" spans="1:8" x14ac:dyDescent="0.3">
      <c r="A273" s="92" t="s">
        <v>481</v>
      </c>
      <c r="B273" s="92" t="s">
        <v>482</v>
      </c>
      <c r="C273" s="113">
        <f>C274+C275+C276</f>
        <v>0</v>
      </c>
      <c r="D273" s="113">
        <f t="shared" ref="D273:H273" si="88">D274+D275+D276</f>
        <v>0</v>
      </c>
      <c r="E273" s="113">
        <f t="shared" si="88"/>
        <v>0</v>
      </c>
      <c r="F273" s="113">
        <f t="shared" si="88"/>
        <v>0</v>
      </c>
      <c r="G273" s="113">
        <f t="shared" si="88"/>
        <v>0</v>
      </c>
      <c r="H273" s="113">
        <f t="shared" si="88"/>
        <v>0</v>
      </c>
    </row>
    <row r="274" spans="1:8" x14ac:dyDescent="0.3">
      <c r="A274" s="92" t="s">
        <v>483</v>
      </c>
      <c r="B274" s="92" t="s">
        <v>484</v>
      </c>
      <c r="C274" s="113"/>
      <c r="D274" s="55"/>
      <c r="E274" s="55"/>
      <c r="F274" s="55"/>
      <c r="G274" s="68"/>
      <c r="H274" s="68"/>
    </row>
    <row r="275" spans="1:8" x14ac:dyDescent="0.3">
      <c r="A275" s="92" t="s">
        <v>485</v>
      </c>
      <c r="B275" s="92" t="s">
        <v>486</v>
      </c>
      <c r="C275" s="113"/>
      <c r="D275" s="55"/>
      <c r="E275" s="55"/>
      <c r="F275" s="55"/>
      <c r="G275" s="68"/>
      <c r="H275" s="68"/>
    </row>
    <row r="276" spans="1:8" x14ac:dyDescent="0.3">
      <c r="A276" s="92" t="s">
        <v>487</v>
      </c>
      <c r="B276" s="92" t="s">
        <v>488</v>
      </c>
      <c r="C276" s="113"/>
      <c r="D276" s="55"/>
      <c r="E276" s="55"/>
      <c r="F276" s="55"/>
      <c r="G276" s="68"/>
      <c r="H276" s="68"/>
    </row>
    <row r="277" spans="1:8" x14ac:dyDescent="0.3">
      <c r="A277" s="92" t="s">
        <v>489</v>
      </c>
      <c r="B277" s="92" t="s">
        <v>518</v>
      </c>
      <c r="C277" s="113">
        <f>C278+C279+C280</f>
        <v>0</v>
      </c>
      <c r="D277" s="113">
        <f t="shared" ref="D277:H277" si="89">D278+D279+D280</f>
        <v>0</v>
      </c>
      <c r="E277" s="113">
        <f t="shared" si="89"/>
        <v>0</v>
      </c>
      <c r="F277" s="113">
        <f t="shared" si="89"/>
        <v>0</v>
      </c>
      <c r="G277" s="113">
        <f t="shared" si="89"/>
        <v>0</v>
      </c>
      <c r="H277" s="113">
        <f t="shared" si="89"/>
        <v>0</v>
      </c>
    </row>
    <row r="278" spans="1:8" x14ac:dyDescent="0.3">
      <c r="A278" s="93" t="s">
        <v>490</v>
      </c>
      <c r="B278" s="93" t="s">
        <v>491</v>
      </c>
      <c r="C278" s="86"/>
      <c r="D278" s="55"/>
      <c r="E278" s="55"/>
      <c r="F278" s="55"/>
      <c r="G278" s="62"/>
      <c r="H278" s="62"/>
    </row>
    <row r="279" spans="1:8" x14ac:dyDescent="0.3">
      <c r="A279" s="93" t="s">
        <v>492</v>
      </c>
      <c r="B279" s="93" t="s">
        <v>493</v>
      </c>
      <c r="C279" s="86"/>
      <c r="D279" s="55"/>
      <c r="E279" s="55"/>
      <c r="F279" s="55"/>
      <c r="G279" s="62"/>
      <c r="H279" s="62"/>
    </row>
    <row r="280" spans="1:8" x14ac:dyDescent="0.3">
      <c r="A280" s="93" t="s">
        <v>494</v>
      </c>
      <c r="B280" s="93" t="s">
        <v>488</v>
      </c>
      <c r="C280" s="86"/>
      <c r="D280" s="55"/>
      <c r="E280" s="55"/>
      <c r="F280" s="55"/>
      <c r="G280" s="62"/>
      <c r="H280" s="62"/>
    </row>
    <row r="281" spans="1:8" x14ac:dyDescent="0.3">
      <c r="A281" s="92" t="s">
        <v>495</v>
      </c>
      <c r="B281" s="92" t="s">
        <v>496</v>
      </c>
      <c r="C281" s="113">
        <f>C282</f>
        <v>0</v>
      </c>
      <c r="D281" s="113">
        <f t="shared" ref="D281:H282" si="90">D282</f>
        <v>0</v>
      </c>
      <c r="E281" s="113">
        <f t="shared" si="90"/>
        <v>0</v>
      </c>
      <c r="F281" s="113">
        <f t="shared" si="90"/>
        <v>0</v>
      </c>
      <c r="G281" s="113">
        <f t="shared" si="90"/>
        <v>0</v>
      </c>
      <c r="H281" s="113">
        <f t="shared" si="90"/>
        <v>0</v>
      </c>
    </row>
    <row r="282" spans="1:8" x14ac:dyDescent="0.3">
      <c r="A282" s="92" t="s">
        <v>497</v>
      </c>
      <c r="B282" s="92" t="s">
        <v>217</v>
      </c>
      <c r="C282" s="113">
        <f>C283</f>
        <v>0</v>
      </c>
      <c r="D282" s="113">
        <f t="shared" si="90"/>
        <v>0</v>
      </c>
      <c r="E282" s="113">
        <f t="shared" si="90"/>
        <v>0</v>
      </c>
      <c r="F282" s="113">
        <f t="shared" si="90"/>
        <v>0</v>
      </c>
      <c r="G282" s="113">
        <f t="shared" si="90"/>
        <v>0</v>
      </c>
      <c r="H282" s="113">
        <f t="shared" si="90"/>
        <v>0</v>
      </c>
    </row>
    <row r="283" spans="1:8" ht="30" x14ac:dyDescent="0.3">
      <c r="A283" s="92" t="s">
        <v>498</v>
      </c>
      <c r="B283" s="92" t="s">
        <v>229</v>
      </c>
      <c r="C283" s="113">
        <f>C286</f>
        <v>0</v>
      </c>
      <c r="D283" s="113">
        <f t="shared" ref="D283:H283" si="91">D286</f>
        <v>0</v>
      </c>
      <c r="E283" s="113">
        <f t="shared" si="91"/>
        <v>0</v>
      </c>
      <c r="F283" s="113">
        <f t="shared" si="91"/>
        <v>0</v>
      </c>
      <c r="G283" s="113">
        <f t="shared" si="91"/>
        <v>0</v>
      </c>
      <c r="H283" s="113">
        <f t="shared" si="91"/>
        <v>0</v>
      </c>
    </row>
    <row r="284" spans="1:8" x14ac:dyDescent="0.3">
      <c r="A284" s="92" t="s">
        <v>499</v>
      </c>
      <c r="B284" s="92" t="s">
        <v>242</v>
      </c>
      <c r="C284" s="113">
        <f t="shared" ref="C284:H289" si="92">C285</f>
        <v>0</v>
      </c>
      <c r="D284" s="113">
        <f t="shared" si="92"/>
        <v>0</v>
      </c>
      <c r="E284" s="113">
        <f t="shared" si="92"/>
        <v>0</v>
      </c>
      <c r="F284" s="113">
        <f t="shared" si="92"/>
        <v>0</v>
      </c>
      <c r="G284" s="113">
        <f t="shared" si="92"/>
        <v>0</v>
      </c>
      <c r="H284" s="113">
        <f t="shared" si="92"/>
        <v>0</v>
      </c>
    </row>
    <row r="285" spans="1:8" x14ac:dyDescent="0.3">
      <c r="A285" s="92" t="s">
        <v>500</v>
      </c>
      <c r="B285" s="92" t="s">
        <v>217</v>
      </c>
      <c r="C285" s="113">
        <f t="shared" si="92"/>
        <v>0</v>
      </c>
      <c r="D285" s="113">
        <f t="shared" si="92"/>
        <v>0</v>
      </c>
      <c r="E285" s="113">
        <f t="shared" si="92"/>
        <v>0</v>
      </c>
      <c r="F285" s="113">
        <f t="shared" si="92"/>
        <v>0</v>
      </c>
      <c r="G285" s="113">
        <f t="shared" si="92"/>
        <v>0</v>
      </c>
      <c r="H285" s="113">
        <f t="shared" si="92"/>
        <v>0</v>
      </c>
    </row>
    <row r="286" spans="1:8" ht="30" x14ac:dyDescent="0.3">
      <c r="A286" s="93" t="s">
        <v>501</v>
      </c>
      <c r="B286" s="93" t="s">
        <v>229</v>
      </c>
      <c r="C286" s="113">
        <f t="shared" si="92"/>
        <v>0</v>
      </c>
      <c r="D286" s="113">
        <f t="shared" si="92"/>
        <v>0</v>
      </c>
      <c r="E286" s="113">
        <f t="shared" si="92"/>
        <v>0</v>
      </c>
      <c r="F286" s="113">
        <f t="shared" si="92"/>
        <v>0</v>
      </c>
      <c r="G286" s="113">
        <f t="shared" si="92"/>
        <v>0</v>
      </c>
      <c r="H286" s="113">
        <f t="shared" si="92"/>
        <v>0</v>
      </c>
    </row>
    <row r="287" spans="1:8" x14ac:dyDescent="0.3">
      <c r="A287" s="92" t="s">
        <v>502</v>
      </c>
      <c r="B287" s="92" t="s">
        <v>518</v>
      </c>
      <c r="C287" s="113">
        <f t="shared" si="92"/>
        <v>0</v>
      </c>
      <c r="D287" s="113">
        <f t="shared" si="92"/>
        <v>0</v>
      </c>
      <c r="E287" s="113">
        <f t="shared" si="92"/>
        <v>0</v>
      </c>
      <c r="F287" s="113">
        <f t="shared" si="92"/>
        <v>0</v>
      </c>
      <c r="G287" s="113">
        <f t="shared" si="92"/>
        <v>0</v>
      </c>
      <c r="H287" s="113">
        <f t="shared" si="92"/>
        <v>0</v>
      </c>
    </row>
    <row r="288" spans="1:8" x14ac:dyDescent="0.3">
      <c r="A288" s="92" t="s">
        <v>503</v>
      </c>
      <c r="B288" s="92" t="s">
        <v>493</v>
      </c>
      <c r="C288" s="113">
        <f t="shared" si="92"/>
        <v>0</v>
      </c>
      <c r="D288" s="113">
        <f t="shared" si="92"/>
        <v>0</v>
      </c>
      <c r="E288" s="113">
        <f t="shared" si="92"/>
        <v>0</v>
      </c>
      <c r="F288" s="113">
        <f t="shared" si="92"/>
        <v>0</v>
      </c>
      <c r="G288" s="113">
        <f t="shared" si="92"/>
        <v>0</v>
      </c>
      <c r="H288" s="113">
        <f t="shared" si="92"/>
        <v>0</v>
      </c>
    </row>
    <row r="289" spans="1:8" x14ac:dyDescent="0.3">
      <c r="A289" s="92" t="s">
        <v>504</v>
      </c>
      <c r="B289" s="92" t="s">
        <v>505</v>
      </c>
      <c r="C289" s="113">
        <f t="shared" si="92"/>
        <v>0</v>
      </c>
      <c r="D289" s="113">
        <f t="shared" si="92"/>
        <v>0</v>
      </c>
      <c r="E289" s="113">
        <f t="shared" si="92"/>
        <v>0</v>
      </c>
      <c r="F289" s="113">
        <f t="shared" si="92"/>
        <v>0</v>
      </c>
      <c r="G289" s="113">
        <f t="shared" si="92"/>
        <v>0</v>
      </c>
      <c r="H289" s="113">
        <f t="shared" si="92"/>
        <v>0</v>
      </c>
    </row>
    <row r="290" spans="1:8" x14ac:dyDescent="0.3">
      <c r="A290" s="93" t="s">
        <v>506</v>
      </c>
      <c r="B290" s="93" t="s">
        <v>507</v>
      </c>
      <c r="C290" s="86"/>
      <c r="D290" s="55"/>
      <c r="E290" s="55"/>
      <c r="F290" s="55"/>
      <c r="G290" s="62"/>
      <c r="H290" s="62"/>
    </row>
    <row r="291" spans="1:8" x14ac:dyDescent="0.3">
      <c r="B291" s="117" t="s">
        <v>522</v>
      </c>
      <c r="C291" s="41"/>
      <c r="D291" s="41"/>
      <c r="E291" s="41"/>
    </row>
    <row r="292" spans="1:8" x14ac:dyDescent="0.3">
      <c r="B292" s="14"/>
      <c r="C292" s="41"/>
      <c r="D292" s="41"/>
      <c r="E292" s="41"/>
    </row>
    <row r="293" spans="1:8" ht="15.75" x14ac:dyDescent="0.3">
      <c r="A293" s="119" t="s">
        <v>523</v>
      </c>
      <c r="B293" s="120"/>
      <c r="C293" s="41"/>
      <c r="D293" s="118"/>
      <c r="E293" s="41"/>
    </row>
    <row r="294" spans="1:8" x14ac:dyDescent="0.3">
      <c r="A294" s="36"/>
      <c r="B294" s="121"/>
      <c r="C294" s="41"/>
      <c r="D294" s="118"/>
      <c r="E294" s="41"/>
    </row>
    <row r="295" spans="1:8" ht="15.75" x14ac:dyDescent="0.3">
      <c r="A295" s="122"/>
      <c r="B295" s="123" t="s">
        <v>524</v>
      </c>
      <c r="C295" s="41"/>
      <c r="D295" s="124" t="s">
        <v>525</v>
      </c>
      <c r="E295" s="41"/>
    </row>
    <row r="296" spans="1:8" x14ac:dyDescent="0.3">
      <c r="A296" s="36"/>
      <c r="B296" s="28" t="s">
        <v>532</v>
      </c>
      <c r="C296" s="41"/>
      <c r="D296" s="125" t="s">
        <v>527</v>
      </c>
      <c r="E296" s="41"/>
    </row>
    <row r="297" spans="1:8" x14ac:dyDescent="0.3">
      <c r="C297" s="41"/>
      <c r="D297" s="125"/>
      <c r="E297" s="41"/>
    </row>
    <row r="298" spans="1:8" x14ac:dyDescent="0.3">
      <c r="C298" s="41"/>
      <c r="D298" s="125"/>
      <c r="E298" s="41"/>
    </row>
    <row r="299" spans="1:8" x14ac:dyDescent="0.3">
      <c r="C299" s="41"/>
      <c r="D299" s="126" t="s">
        <v>528</v>
      </c>
      <c r="E299" s="41"/>
    </row>
    <row r="300" spans="1:8" x14ac:dyDescent="0.3">
      <c r="C300" s="41"/>
      <c r="D300" s="125" t="s">
        <v>529</v>
      </c>
      <c r="E300" s="41"/>
    </row>
    <row r="301" spans="1:8" x14ac:dyDescent="0.3">
      <c r="C301" s="41"/>
      <c r="D301" s="41"/>
      <c r="E301" s="41"/>
    </row>
    <row r="302" spans="1:8" x14ac:dyDescent="0.3">
      <c r="C302" s="41"/>
      <c r="D302" s="127" t="s">
        <v>530</v>
      </c>
      <c r="E302" s="41"/>
    </row>
    <row r="303" spans="1:8" x14ac:dyDescent="0.3">
      <c r="C303" s="41"/>
      <c r="D303" s="28" t="s">
        <v>531</v>
      </c>
      <c r="E303" s="41"/>
    </row>
  </sheetData>
  <protectedRanges>
    <protectedRange sqref="B3:B4 C2:C4" name="Zonă1_1" securityDescriptor="O:WDG:WDD:(A;;CC;;;WD)"/>
    <protectedRange sqref="G70:H70 G38:H41 G163:H165 G81:H81 G138:H138 G34:H34 G101:H101 G113:H113 G97:H97 G116:H116 G121:H122 G125:H125 G127:H128 G149:H149 G152:H155 G157:H160 G167:H170 G209:H211 G141:H142 G83:H85 G106:H106" name="Zonă3"/>
    <protectedRange sqref="G36:H36" name="Zonă3_2"/>
    <protectedRange sqref="G54:H54" name="Zonă3_3"/>
    <protectedRange sqref="G63:H66" name="Zonă3_4"/>
    <protectedRange sqref="G82:H82" name="Zonă3_5"/>
    <protectedRange sqref="B2" name="Zonă1_1_1_1_1_1_1" securityDescriptor="O:WDG:WDD:(A;;CC;;;WD)"/>
  </protectedRanges>
  <printOptions horizontalCentered="1"/>
  <pageMargins left="0.23622047244094491" right="0.23622047244094491" top="0.74803149606299213" bottom="0.74803149606299213" header="0.31496062992125984" footer="0.31496062992125984"/>
  <pageSetup scale="52"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2023-03-23T14:30:53Z</cp:lastPrinted>
  <dcterms:created xsi:type="dcterms:W3CDTF">2023-02-07T08:41:31Z</dcterms:created>
  <dcterms:modified xsi:type="dcterms:W3CDTF">2023-03-23T14:32:01Z</dcterms:modified>
</cp:coreProperties>
</file>